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D:\TBE N°57 Q4 2024\Q4-2024_Octobre 2024\TBE N 57 -Finale\"/>
    </mc:Choice>
  </mc:AlternateContent>
  <xr:revisionPtr revIDLastSave="0" documentId="13_ncr:1_{4832F549-6954-4CAA-9204-AA397366314E}" xr6:coauthVersionLast="47" xr6:coauthVersionMax="47" xr10:uidLastSave="{00000000-0000-0000-0000-000000000000}"/>
  <bookViews>
    <workbookView xWindow="-108" yWindow="-108" windowWidth="23256" windowHeight="13896" tabRatio="874" firstSheet="11" activeTab="11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61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externalReferences>
    <externalReference r:id="rId33"/>
    <externalReference r:id="rId34"/>
  </externalReference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">[1]SaisieEtab!$A$1:$T$327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3" i="60206" l="1"/>
  <c r="B32" i="60206"/>
  <c r="B31" i="60206"/>
  <c r="C32" i="60187"/>
  <c r="C32" i="60235"/>
  <c r="C31" i="60232"/>
  <c r="C32" i="60216"/>
  <c r="C33" i="60189" l="1"/>
  <c r="K30" i="60261"/>
  <c r="B28" i="60261"/>
  <c r="E55" i="60260"/>
  <c r="F55" i="60260" s="1"/>
  <c r="G55" i="60260" s="1"/>
  <c r="H55" i="60260" s="1"/>
  <c r="I55" i="60260" s="1"/>
  <c r="J55" i="60260" s="1"/>
  <c r="K55" i="60260" s="1"/>
  <c r="L55" i="60260" s="1"/>
  <c r="M55" i="60260" s="1"/>
  <c r="E5" i="60260"/>
  <c r="F5" i="60260" s="1"/>
  <c r="G5" i="60260" s="1"/>
  <c r="H5" i="60260" s="1"/>
  <c r="I5" i="60260" s="1"/>
  <c r="J5" i="60260" s="1"/>
  <c r="K5" i="60260" s="1"/>
  <c r="L5" i="60260" s="1"/>
  <c r="M5" i="60260" s="1"/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</calcChain>
</file>

<file path=xl/sharedStrings.xml><?xml version="1.0" encoding="utf-8"?>
<sst xmlns="http://schemas.openxmlformats.org/spreadsheetml/2006/main" count="1330" uniqueCount="547">
  <si>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</si>
  <si>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</si>
  <si>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</si>
  <si>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</si>
  <si>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</si>
  <si>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</si>
  <si>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</si>
  <si>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</si>
  <si>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</si>
  <si>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</si>
  <si>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</si>
  <si>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</si>
  <si>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</si>
  <si>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</si>
  <si>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</si>
  <si>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</si>
  <si>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</si>
  <si>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</si>
  <si>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</si>
  <si>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</si>
  <si>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</si>
  <si>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</si>
  <si>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</si>
  <si>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</si>
  <si>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</si>
  <si>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</si>
  <si>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</si>
  <si>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</si>
  <si>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</si>
  <si>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</si>
  <si>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</si>
  <si>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</si>
  <si>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</si>
  <si>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</si>
  <si>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Parité Ariary/Euro</t>
  </si>
  <si>
    <t>Parité Ariary/USD</t>
  </si>
  <si>
    <t>Parité Ariary/DTS</t>
  </si>
  <si>
    <t>Base monétaire</t>
  </si>
  <si>
    <t>Système bancaire</t>
  </si>
  <si>
    <t>Autres créances nettes</t>
  </si>
  <si>
    <t>CREDIT A L'ECONOMIE (Milliards d'ARIARY)</t>
  </si>
  <si>
    <t>CREDIT A L'ETAT (Milliards d'ARIARY)</t>
  </si>
  <si>
    <t>Taux de base MIN</t>
  </si>
  <si>
    <t>Taux de base MAX</t>
  </si>
  <si>
    <t>Taux débiteur MIN</t>
  </si>
  <si>
    <t>Taux débiteur MAX</t>
  </si>
  <si>
    <t>Taux créditeur MIN</t>
  </si>
  <si>
    <t>Taux créditeur MAX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</si>
  <si>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</si>
  <si>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</si>
  <si>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</si>
  <si>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</si>
  <si>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</si>
  <si>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</si>
  <si>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</si>
  <si>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</si>
  <si>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</si>
  <si>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</si>
  <si>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</si>
  <si>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</si>
  <si>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</si>
  <si>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</si>
  <si>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</si>
  <si>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</si>
  <si>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</si>
  <si>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</si>
  <si>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</si>
  <si>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</si>
  <si>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</si>
  <si>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</si>
  <si>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</si>
  <si>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</si>
  <si>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</si>
  <si>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</si>
  <si>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</si>
  <si>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</si>
  <si>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</si>
  <si>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</si>
  <si>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</si>
  <si>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</si>
  <si>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</si>
  <si>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</si>
  <si>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</si>
  <si>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</si>
  <si>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</si>
  <si>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</si>
  <si>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</si>
  <si>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</si>
  <si>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</si>
  <si>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</si>
  <si>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</si>
  <si>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Taux d'intérêt des banques commerciales (%)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</si>
  <si>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</si>
  <si>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</si>
  <si>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</si>
  <si>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</si>
  <si>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</si>
  <si>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</si>
  <si>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</si>
  <si>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</si>
  <si>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</si>
  <si>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</si>
  <si>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</si>
  <si>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</si>
  <si>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</si>
  <si>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</si>
  <si>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</si>
  <si>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</si>
  <si>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</si>
  <si>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</si>
  <si>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</si>
  <si>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</si>
  <si>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</si>
  <si>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</si>
  <si>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</si>
  <si>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</si>
  <si>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</si>
  <si>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</si>
  <si>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</si>
  <si>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</si>
  <si>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</si>
  <si>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</si>
  <si>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</si>
  <si>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</si>
  <si>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</si>
  <si>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</si>
  <si>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</si>
  <si>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</si>
  <si>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</si>
  <si>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</si>
  <si>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</si>
  <si>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</si>
  <si>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</si>
  <si>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</si>
  <si>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</si>
  <si>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</si>
  <si>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</si>
  <si>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</si>
  <si>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</si>
  <si>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</si>
  <si>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</si>
  <si>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</si>
  <si>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</si>
  <si>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</si>
  <si>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</si>
  <si>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</si>
  <si>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</si>
  <si>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</si>
  <si>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</si>
  <si>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</si>
  <si>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</si>
  <si>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</si>
  <si>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</si>
  <si>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</si>
  <si>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</si>
  <si>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</si>
  <si>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</si>
  <si>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</si>
  <si>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</si>
  <si>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</si>
  <si>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</si>
  <si>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</si>
  <si>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</si>
  <si>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</si>
  <si>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</si>
  <si>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</si>
  <si>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</si>
  <si>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</si>
  <si>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</si>
  <si>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</si>
  <si>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</si>
  <si>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</si>
  <si>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</si>
  <si>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</si>
  <si>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</si>
  <si>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</si>
  <si>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</si>
  <si>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</si>
  <si>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</si>
  <si>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</si>
  <si>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</si>
  <si>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AVOIRS EXTERIEURS (Millions d'USD)</t>
  </si>
  <si>
    <t>Consommation (1000m3)</t>
  </si>
  <si>
    <t>Production totale d'eau traitée (1000m3)</t>
  </si>
  <si>
    <t>Libellés</t>
  </si>
  <si>
    <t>Avoirs extérieurs bruts</t>
  </si>
  <si>
    <t xml:space="preserve">          dont disponible</t>
  </si>
  <si>
    <t xml:space="preserve">Services </t>
  </si>
  <si>
    <t>Services rd. collect. aux ménages(</t>
  </si>
  <si>
    <t>Serv. banc. non imputes</t>
  </si>
  <si>
    <t>ANTANANARIVO*</t>
  </si>
  <si>
    <t>AGREGATS MONETAIRES (Milliards d'ARIARY)</t>
  </si>
  <si>
    <t>Masse monétaire M3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</si>
  <si>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</si>
  <si>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</si>
  <si>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</si>
  <si>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</si>
  <si>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</si>
  <si>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</si>
  <si>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</si>
  <si>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</si>
  <si>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</si>
  <si>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</si>
  <si>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</si>
  <si>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</si>
  <si>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</si>
  <si>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</si>
  <si>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</si>
  <si>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</si>
  <si>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</si>
  <si>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</si>
  <si>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</si>
  <si>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</si>
  <si>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</si>
  <si>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</si>
  <si>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</si>
  <si>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</si>
  <si>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</si>
  <si>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</si>
  <si>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</si>
  <si>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</si>
  <si>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</si>
  <si>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</si>
  <si>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</si>
  <si>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</si>
  <si>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</si>
  <si>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</si>
  <si>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</si>
  <si>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</si>
  <si>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</si>
  <si>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</si>
  <si>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</si>
  <si>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</si>
  <si>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</si>
  <si>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</si>
  <si>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</si>
  <si>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</si>
  <si>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</si>
  <si>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</si>
  <si>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</si>
  <si>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</si>
  <si>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</si>
  <si>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</si>
  <si>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</si>
  <si>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</si>
  <si>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</si>
  <si>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</si>
  <si>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</si>
  <si>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</si>
  <si>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</si>
  <si>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</si>
  <si>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</si>
  <si>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</si>
  <si>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</si>
  <si>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</si>
  <si>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</si>
  <si>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</si>
  <si>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</si>
  <si>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</si>
  <si>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</si>
  <si>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</si>
  <si>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</si>
  <si>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</si>
  <si>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</si>
  <si>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</si>
  <si>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</si>
  <si>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</si>
  <si>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</si>
  <si>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</si>
  <si>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</si>
  <si>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</si>
  <si>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</si>
  <si>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</si>
  <si>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</si>
  <si>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</si>
  <si>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</si>
  <si>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</si>
  <si>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</si>
  <si>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</si>
  <si>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</si>
  <si>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</si>
  <si>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</si>
  <si>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</si>
  <si>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</si>
  <si>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</si>
  <si>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</si>
  <si>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</si>
  <si>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/>
  </si>
  <si>
    <t>Services rendus aux Entreprises</t>
  </si>
  <si>
    <t>TAUX DE CHANGE MOYEN</t>
  </si>
  <si>
    <t>Véhicules particuliers  (VP)</t>
  </si>
  <si>
    <t>Effectif des établissements nouvellement créés à Madagascar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</si>
  <si>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</si>
  <si>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</si>
  <si>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</si>
  <si>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</si>
  <si>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</si>
  <si>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</si>
  <si>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</si>
  <si>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</si>
  <si>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</si>
  <si>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</si>
  <si>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</si>
  <si>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</si>
  <si>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</si>
  <si>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</si>
  <si>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</si>
  <si>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</si>
  <si>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</si>
  <si>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</si>
  <si>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</si>
  <si>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</si>
  <si>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</si>
  <si>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</si>
  <si>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</si>
  <si>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</si>
  <si>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</si>
  <si>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</si>
  <si>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</si>
  <si>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</si>
  <si>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</si>
  <si>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</si>
  <si>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</si>
  <si>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</si>
  <si>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</si>
  <si>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Crédits à court terme</t>
  </si>
  <si>
    <t>Crédits à moyen et long terme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</si>
  <si>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</si>
  <si>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</si>
  <si>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</si>
  <si>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</si>
  <si>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</si>
  <si>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</si>
  <si>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</si>
  <si>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</si>
  <si>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</si>
  <si>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</si>
  <si>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Source: Ministère du Tourisme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</si>
  <si>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</si>
  <si>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</si>
  <si>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</si>
  <si>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</si>
  <si>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</si>
  <si>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</si>
  <si>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</si>
  <si>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</si>
  <si>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</si>
  <si>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</si>
  <si>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</si>
  <si>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</si>
  <si>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</si>
  <si>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</si>
  <si>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</si>
  <si>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</si>
  <si>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</si>
  <si>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</si>
  <si>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</si>
  <si>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</si>
  <si>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</si>
  <si>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</si>
  <si>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</si>
  <si>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</si>
  <si>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</si>
  <si>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</si>
  <si>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</si>
  <si>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</si>
  <si>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</si>
  <si>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</si>
  <si>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</si>
  <si>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</si>
  <si>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</si>
  <si>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</si>
  <si>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</si>
  <si>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</si>
  <si>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</si>
  <si>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</si>
  <si>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</si>
  <si>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</si>
  <si>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</si>
  <si>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</si>
  <si>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</si>
  <si>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</si>
  <si>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</si>
  <si>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</si>
  <si>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</si>
  <si>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</si>
  <si>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</si>
  <si>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</si>
  <si>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</si>
  <si>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</si>
  <si>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</si>
  <si>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</si>
  <si>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</si>
  <si>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</si>
  <si>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</si>
  <si>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</si>
  <si>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</si>
  <si>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</si>
  <si>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</si>
  <si>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</si>
  <si>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</si>
  <si>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</si>
  <si>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</si>
  <si>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</si>
  <si>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</si>
  <si>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</si>
  <si>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</si>
  <si>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</si>
  <si>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</si>
  <si>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</si>
  <si>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</si>
  <si>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</si>
  <si>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</si>
  <si>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</si>
  <si>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</si>
  <si>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</si>
  <si>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</si>
  <si>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</si>
  <si>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</si>
  <si>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</si>
  <si>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</si>
  <si>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</si>
  <si>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</si>
  <si>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</si>
  <si>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</si>
  <si>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</si>
  <si>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</si>
  <si>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</si>
  <si>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</si>
  <si>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</si>
  <si>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</si>
  <si>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</si>
  <si>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</si>
  <si>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</si>
  <si>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</si>
  <si>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</si>
  <si>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</si>
  <si>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</si>
  <si>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</si>
  <si>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</si>
  <si>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TAUX SUR LE MARCHE MONETAIRE</t>
  </si>
  <si>
    <t>2022:Q1</t>
  </si>
  <si>
    <t>2022:Q2</t>
  </si>
  <si>
    <t>2022:Q3</t>
  </si>
  <si>
    <t>2022:Q4</t>
  </si>
  <si>
    <t>janv-21</t>
  </si>
  <si>
    <t>févr-21</t>
  </si>
  <si>
    <t>mars-21</t>
  </si>
  <si>
    <t>avr-21</t>
  </si>
  <si>
    <t>mai-21</t>
  </si>
  <si>
    <t>juin-21</t>
  </si>
  <si>
    <t>juil-21</t>
  </si>
  <si>
    <t>août-21</t>
  </si>
  <si>
    <t>sept-21</t>
  </si>
  <si>
    <t>oct-21</t>
  </si>
  <si>
    <t>nov-21</t>
  </si>
  <si>
    <t>déc-21</t>
  </si>
  <si>
    <t>janv-22</t>
  </si>
  <si>
    <t>févr-22</t>
  </si>
  <si>
    <t>mars-22</t>
  </si>
  <si>
    <t>avr-22</t>
  </si>
  <si>
    <t>mai-22</t>
  </si>
  <si>
    <t>juin-22</t>
  </si>
  <si>
    <t>juil-22</t>
  </si>
  <si>
    <t>août-22</t>
  </si>
  <si>
    <t>sept-22</t>
  </si>
  <si>
    <t>déc-22</t>
  </si>
  <si>
    <t>Cumul jan-sept 22</t>
  </si>
  <si>
    <t>Cumul jan-sept 21</t>
  </si>
  <si>
    <t>9 mois</t>
  </si>
  <si>
    <t>p = provisoires</t>
  </si>
  <si>
    <t>nov-23</t>
  </si>
  <si>
    <t>oct-23</t>
  </si>
  <si>
    <t>LF 2024</t>
  </si>
  <si>
    <t>Réal. 2024</t>
  </si>
  <si>
    <t>avr-24</t>
  </si>
  <si>
    <t>déc-23</t>
  </si>
  <si>
    <t>janv-24</t>
  </si>
  <si>
    <t>févr-24</t>
  </si>
  <si>
    <t>mars-24</t>
  </si>
  <si>
    <t>prov.</t>
  </si>
  <si>
    <t>LFR 2024</t>
  </si>
  <si>
    <t xml:space="preserve">Graphique 1 : Taux de croissance annuel du PIB aux prix d'acquisition
</t>
  </si>
  <si>
    <t>Graphique 2 : Inflation annuelle par secteur d'activité</t>
  </si>
  <si>
    <t>T1</t>
  </si>
  <si>
    <t>T2</t>
  </si>
  <si>
    <t>T3</t>
  </si>
  <si>
    <t>T4</t>
  </si>
  <si>
    <t>07</t>
  </si>
  <si>
    <t>Extraction de minerais métalliques</t>
  </si>
  <si>
    <t>08</t>
  </si>
  <si>
    <t>Autres industries extractives</t>
  </si>
  <si>
    <t>10</t>
  </si>
  <si>
    <t>Fabrication de produits alimentaires</t>
  </si>
  <si>
    <t>11</t>
  </si>
  <si>
    <t>Fabrication de boissons</t>
  </si>
  <si>
    <t>13</t>
  </si>
  <si>
    <t>Fabrication de textiles</t>
  </si>
  <si>
    <t>14</t>
  </si>
  <si>
    <t>Fabrication d'articles d'habillement</t>
  </si>
  <si>
    <t>15</t>
  </si>
  <si>
    <t>Fabrication de cuir et d'articles de cuir</t>
  </si>
  <si>
    <t>16</t>
  </si>
  <si>
    <t>Production de bois et d'articles en bois et en liège</t>
  </si>
  <si>
    <t>17</t>
  </si>
  <si>
    <t xml:space="preserve">Fabrication de produits en papier et papier </t>
  </si>
  <si>
    <t>18</t>
  </si>
  <si>
    <t xml:space="preserve">Impression et reproduction de supports enregistrés </t>
  </si>
  <si>
    <t>19</t>
  </si>
  <si>
    <t>Cokéfaction et production de produits pétroliers raffinés</t>
  </si>
  <si>
    <t>20</t>
  </si>
  <si>
    <t>Fabrication de produits chimiques</t>
  </si>
  <si>
    <t>21</t>
  </si>
  <si>
    <t>Fabrication de préparations pharmaceutiques, de produits chimiques à usage</t>
  </si>
  <si>
    <t>22</t>
  </si>
  <si>
    <t>Fabrication de produits en caoutchouc et en matières plastiques</t>
  </si>
  <si>
    <t>23</t>
  </si>
  <si>
    <t>Fabrication d'autres produits minéraux non métalliques</t>
  </si>
  <si>
    <t>24</t>
  </si>
  <si>
    <t>Fabrication de métaux de base</t>
  </si>
  <si>
    <t>25</t>
  </si>
  <si>
    <t>Fabrication d'ouvrages en métaux (sauf machines et matériel)</t>
  </si>
  <si>
    <t>26</t>
  </si>
  <si>
    <t>Fabrication de produits informatiques électroniques et optiques</t>
  </si>
  <si>
    <t>29</t>
  </si>
  <si>
    <t>Fabrication de véhicules automobiles remorques et semi-remorques</t>
  </si>
  <si>
    <t>31</t>
  </si>
  <si>
    <t xml:space="preserve">Fabrication de meubles </t>
  </si>
  <si>
    <t>32</t>
  </si>
  <si>
    <t>Autres activités de fabrication</t>
  </si>
  <si>
    <t>35</t>
  </si>
  <si>
    <t>Production, transport, distribution et Commerced'électricité, de gaz, de vapeur et climatisation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</si>
  <si>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:D.S.E/INSTAT</t>
    </r>
  </si>
  <si>
    <t>mai-24</t>
  </si>
  <si>
    <t>juin-24</t>
  </si>
  <si>
    <t>juil-24</t>
  </si>
  <si>
    <t>Cumul jan-déc 24</t>
  </si>
  <si>
    <t>Cumul jan-déc 23</t>
  </si>
  <si>
    <t>12 mois</t>
  </si>
  <si>
    <t>Moyenne jan-déc 24</t>
  </si>
  <si>
    <t>Moyenne jan-déc 23</t>
  </si>
  <si>
    <t xml:space="preserve"> =</t>
  </si>
  <si>
    <t>Cumul jan-sept 24</t>
  </si>
  <si>
    <t>Cumul jan-sept 23</t>
  </si>
  <si>
    <t>oct-24</t>
  </si>
  <si>
    <t>août-24</t>
  </si>
  <si>
    <t>sept-24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</si>
</sst>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3" formatCode="_-* #,##0.0\ _F_-;\-* #,##0.0\ _F_-;_-* &quot;-&quot;??\ _F_-;_-@_-"/>
    <numFmt numFmtId="174" formatCode="_-* #,##0.00\ [$€]_-;\-* #,##0.00\ [$€]_-;_-* &quot;-&quot;??\ [$€]_-;_-@_-"/>
    <numFmt numFmtId="175" formatCode="_-* #,##0\ _€_-;\-* #,##0\ _€_-;_-* &quot;-&quot;??\ _€_-;_-@_-"/>
    <numFmt numFmtId="176" formatCode="0.0_)"/>
    <numFmt numFmtId="177" formatCode="0;\-0;;@"/>
    <numFmt numFmtId="178" formatCode="_-* #,##0\ _A_r_-;\-* #,##0\ _A_r_-;_-* &quot;-&quot;\ _A_r_-;_-@_-"/>
    <numFmt numFmtId="179" formatCode="_-* #,##0.00\ _A_r_-;\-* #,##0.00\ _A_r_-;_-* &quot;-&quot;??\ _A_r_-;_-@_-"/>
    <numFmt numFmtId="180" formatCode="#,##0.00_ ;\-#,##0.00\ "/>
    <numFmt numFmtId="181" formatCode="_-* #,##0_-;\-* #,##0_-;_-* &quot;-&quot;??_-;_-@_-"/>
    <numFmt numFmtId="182" formatCode="_-* #,##0\ _F_-;\-* #,##0\ _F_-;_-* &quot;- &quot;_F_-;_-@_-"/>
    <numFmt numFmtId="183" formatCode="_(* #,##0.00\ _);_(*(\ #,##0.00\);_(* \-??_);_(@_)"/>
    <numFmt numFmtId="184" formatCode="_-* #,##0.00\ [$€]_-;\-* #,##0.00\ [$€]_-;_-* \-??\ [$€]_-;_-@_-"/>
    <numFmt numFmtId="185" formatCode="_-* #,##0\ _F_-;\-* #,##0\ _F_-;_-* \-??\ _F_-;_-@_-"/>
    <numFmt numFmtId="186" formatCode="_-* #,##0.000\ _€_-;\-* #,##0.000\ _€_-;_-* &quot;-&quot;??\ _€_-;_-@_-"/>
    <numFmt numFmtId="187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  <font>
      <i/>
      <sz val="9"/>
      <color theme="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1">
    <xf numFmtId="0" fontId="0" fillId="0" borderId="0"/>
    <xf numFmtId="14" fontId="28" fillId="0" borderId="0"/>
    <xf numFmtId="17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8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9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9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1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2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75" fontId="28" fillId="0" borderId="0" applyFill="0" applyBorder="0" applyAlignment="0" applyProtection="0"/>
    <xf numFmtId="182" fontId="28" fillId="0" borderId="0" applyFill="0" applyBorder="0" applyAlignment="0" applyProtection="0"/>
    <xf numFmtId="164" fontId="58" fillId="0" borderId="0" applyFont="0" applyFill="0" applyBorder="0" applyAlignment="0" applyProtection="0"/>
    <xf numFmtId="183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4" fontId="28" fillId="0" borderId="0" applyFill="0" applyBorder="0" applyAlignment="0" applyProtection="0"/>
    <xf numFmtId="184" fontId="28" fillId="0" borderId="0" applyFill="0" applyBorder="0" applyAlignment="0" applyProtection="0"/>
    <xf numFmtId="0" fontId="28" fillId="0" borderId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3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3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3" fillId="0" borderId="0"/>
    <xf numFmtId="0" fontId="58" fillId="0" borderId="0"/>
    <xf numFmtId="0" fontId="28" fillId="0" borderId="0"/>
    <xf numFmtId="0" fontId="143" fillId="0" borderId="0"/>
    <xf numFmtId="0" fontId="2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3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7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994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horizontal="right" vertical="center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3" fontId="31" fillId="0" borderId="30" xfId="0" applyNumberFormat="1" applyFont="1" applyBorder="1" applyAlignment="1">
      <alignment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3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7" fontId="31" fillId="0" borderId="13" xfId="0" applyNumberFormat="1" applyFont="1" applyBorder="1" applyAlignment="1">
      <alignment horizontal="right" vertical="top" wrapText="1"/>
    </xf>
    <xf numFmtId="177" fontId="31" fillId="0" borderId="0" xfId="0" applyNumberFormat="1" applyFont="1" applyAlignment="1">
      <alignment horizontal="right" vertical="top" wrapText="1"/>
    </xf>
    <xf numFmtId="177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80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0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0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1" fontId="71" fillId="0" borderId="13" xfId="3" applyNumberFormat="1" applyFont="1" applyBorder="1"/>
    <xf numFmtId="181" fontId="71" fillId="0" borderId="0" xfId="3" applyNumberFormat="1" applyFont="1" applyBorder="1"/>
    <xf numFmtId="181" fontId="71" fillId="0" borderId="76" xfId="3" applyNumberFormat="1" applyFont="1" applyBorder="1"/>
    <xf numFmtId="181" fontId="71" fillId="0" borderId="32" xfId="3" applyNumberFormat="1" applyFont="1" applyBorder="1"/>
    <xf numFmtId="0" fontId="71" fillId="0" borderId="0" xfId="0" applyFont="1" applyAlignment="1">
      <alignment horizontal="center"/>
    </xf>
    <xf numFmtId="181" fontId="71" fillId="0" borderId="0" xfId="3" applyNumberFormat="1" applyFont="1"/>
    <xf numFmtId="181" fontId="71" fillId="0" borderId="4" xfId="3" applyNumberFormat="1" applyFont="1" applyBorder="1"/>
    <xf numFmtId="0" fontId="71" fillId="0" borderId="97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7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7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7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5" fillId="0" borderId="0" xfId="22" applyNumberFormat="1" applyFont="1" applyAlignment="1">
      <alignment horizontal="center" vertical="center" wrapText="1"/>
    </xf>
    <xf numFmtId="167" fontId="115" fillId="0" borderId="13" xfId="22" applyNumberFormat="1" applyFont="1" applyBorder="1" applyAlignment="1">
      <alignment horizontal="center" vertical="center" wrapText="1"/>
    </xf>
    <xf numFmtId="167" fontId="115" fillId="0" borderId="10" xfId="22" applyNumberFormat="1" applyFont="1" applyBorder="1" applyAlignment="1">
      <alignment horizontal="center" vertical="center" wrapText="1"/>
    </xf>
    <xf numFmtId="167" fontId="115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5" fillId="0" borderId="17" xfId="22" applyNumberFormat="1" applyFont="1" applyBorder="1" applyAlignment="1">
      <alignment horizontal="center" vertical="center" wrapText="1"/>
    </xf>
    <xf numFmtId="2" fontId="117" fillId="0" borderId="0" xfId="0" applyNumberFormat="1" applyFont="1" applyAlignment="1">
      <alignment horizontal="center" vertical="center" wrapText="1"/>
    </xf>
    <xf numFmtId="2" fontId="117" fillId="0" borderId="13" xfId="0" applyNumberFormat="1" applyFont="1" applyBorder="1" applyAlignment="1">
      <alignment horizontal="center" vertical="center" wrapText="1"/>
    </xf>
    <xf numFmtId="2" fontId="117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5" fillId="0" borderId="0" xfId="22" applyNumberFormat="1" applyFont="1" applyAlignment="1">
      <alignment horizontal="right" vertical="top" wrapText="1" indent="1"/>
    </xf>
    <xf numFmtId="167" fontId="115" fillId="0" borderId="77" xfId="22" applyNumberFormat="1" applyFont="1" applyBorder="1" applyAlignment="1">
      <alignment horizontal="right" vertical="top" wrapText="1" indent="1"/>
    </xf>
    <xf numFmtId="167" fontId="115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5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5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5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5" fillId="0" borderId="30" xfId="22" applyNumberFormat="1" applyFont="1" applyBorder="1" applyAlignment="1">
      <alignment horizontal="right" vertical="center" wrapText="1"/>
    </xf>
    <xf numFmtId="167" fontId="115" fillId="0" borderId="13" xfId="22" applyNumberFormat="1" applyFont="1" applyBorder="1" applyAlignment="1">
      <alignment horizontal="right" vertical="center" wrapText="1"/>
    </xf>
    <xf numFmtId="167" fontId="115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5" fillId="0" borderId="0" xfId="22" applyNumberFormat="1" applyFont="1" applyAlignment="1">
      <alignment horizontal="right" vertical="top" wrapText="1"/>
    </xf>
    <xf numFmtId="167" fontId="115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7" fontId="43" fillId="0" borderId="36" xfId="0" applyNumberFormat="1" applyFont="1" applyBorder="1" applyAlignment="1">
      <alignment horizontal="right" vertical="top" wrapText="1"/>
    </xf>
    <xf numFmtId="177" fontId="43" fillId="0" borderId="13" xfId="0" applyNumberFormat="1" applyFont="1" applyBorder="1" applyAlignment="1">
      <alignment horizontal="right" vertical="top" wrapText="1"/>
    </xf>
    <xf numFmtId="177" fontId="43" fillId="0" borderId="15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right" vertical="top" wrapText="1"/>
    </xf>
    <xf numFmtId="177" fontId="43" fillId="0" borderId="17" xfId="0" applyNumberFormat="1" applyFont="1" applyBorder="1" applyAlignment="1">
      <alignment horizontal="center" vertical="top" wrapText="1"/>
    </xf>
    <xf numFmtId="177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19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7" fontId="43" fillId="0" borderId="13" xfId="0" applyNumberFormat="1" applyFont="1" applyBorder="1" applyAlignment="1">
      <alignment vertical="top" wrapText="1"/>
    </xf>
    <xf numFmtId="177" fontId="43" fillId="0" borderId="17" xfId="0" applyNumberFormat="1" applyFont="1" applyBorder="1" applyAlignment="1">
      <alignment vertical="top" wrapText="1"/>
    </xf>
    <xf numFmtId="177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2" fillId="0" borderId="0" xfId="0" applyFont="1" applyAlignment="1">
      <alignment vertical="center"/>
    </xf>
    <xf numFmtId="0" fontId="123" fillId="0" borderId="0" xfId="0" applyFont="1" applyAlignment="1">
      <alignment horizontal="right"/>
    </xf>
    <xf numFmtId="172" fontId="108" fillId="0" borderId="0" xfId="0" applyNumberFormat="1" applyFont="1"/>
    <xf numFmtId="0" fontId="124" fillId="0" borderId="12" xfId="0" applyFont="1" applyBorder="1" applyAlignment="1">
      <alignment horizontal="centerContinuous" vertical="center"/>
    </xf>
    <xf numFmtId="0" fontId="125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7" fillId="0" borderId="11" xfId="0" applyNumberFormat="1" applyFont="1" applyBorder="1" applyAlignment="1">
      <alignment horizontal="center" vertical="center" wrapText="1"/>
    </xf>
    <xf numFmtId="169" fontId="127" fillId="0" borderId="40" xfId="0" applyNumberFormat="1" applyFont="1" applyBorder="1" applyAlignment="1">
      <alignment horizontal="center" vertical="center" wrapText="1"/>
    </xf>
    <xf numFmtId="0" fontId="127" fillId="0" borderId="24" xfId="0" applyFont="1" applyBorder="1" applyAlignment="1">
      <alignment horizontal="right" vertical="center"/>
    </xf>
    <xf numFmtId="0" fontId="127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8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172" fontId="51" fillId="0" borderId="0" xfId="0" applyNumberFormat="1" applyFont="1" applyAlignment="1">
      <alignment horizontal="center"/>
    </xf>
    <xf numFmtId="0" fontId="124" fillId="0" borderId="10" xfId="0" applyFont="1" applyBorder="1" applyAlignment="1">
      <alignment horizontal="left"/>
    </xf>
    <xf numFmtId="170" fontId="127" fillId="0" borderId="1" xfId="0" applyNumberFormat="1" applyFont="1" applyBorder="1" applyAlignment="1">
      <alignment horizontal="right" vertical="center" indent="1"/>
    </xf>
    <xf numFmtId="170" fontId="127" fillId="0" borderId="60" xfId="0" applyNumberFormat="1" applyFont="1" applyBorder="1" applyAlignment="1">
      <alignment horizontal="right" vertical="center" indent="1"/>
    </xf>
    <xf numFmtId="170" fontId="127" fillId="0" borderId="37" xfId="0" applyNumberFormat="1" applyFont="1" applyBorder="1" applyAlignment="1">
      <alignment horizontal="right" vertical="center" indent="1"/>
    </xf>
    <xf numFmtId="170" fontId="127" fillId="0" borderId="17" xfId="0" applyNumberFormat="1" applyFont="1" applyBorder="1" applyAlignment="1">
      <alignment horizontal="right" vertical="center" indent="1"/>
    </xf>
    <xf numFmtId="170" fontId="127" fillId="0" borderId="22" xfId="0" applyNumberFormat="1" applyFont="1" applyBorder="1" applyAlignment="1">
      <alignment horizontal="right" vertical="center" indent="1"/>
    </xf>
    <xf numFmtId="170" fontId="129" fillId="0" borderId="0" xfId="0" applyNumberFormat="1" applyFont="1" applyAlignment="1">
      <alignment vertical="center"/>
    </xf>
    <xf numFmtId="0" fontId="126" fillId="0" borderId="0" xfId="0" applyFont="1"/>
    <xf numFmtId="170" fontId="130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0" fillId="0" borderId="0" xfId="22" applyNumberFormat="1" applyFont="1" applyAlignment="1">
      <alignment vertical="center"/>
    </xf>
    <xf numFmtId="0" fontId="124" fillId="0" borderId="20" xfId="0" applyFont="1" applyBorder="1" applyAlignment="1">
      <alignment horizontal="left"/>
    </xf>
    <xf numFmtId="170" fontId="127" fillId="0" borderId="13" xfId="0" applyNumberFormat="1" applyFont="1" applyBorder="1" applyAlignment="1">
      <alignment horizontal="right" vertical="center" indent="1"/>
    </xf>
    <xf numFmtId="0" fontId="124" fillId="0" borderId="11" xfId="0" applyFont="1" applyBorder="1" applyAlignment="1">
      <alignment horizontal="left"/>
    </xf>
    <xf numFmtId="170" fontId="127" fillId="0" borderId="18" xfId="0" applyNumberFormat="1" applyFont="1" applyBorder="1" applyAlignment="1">
      <alignment horizontal="right" vertical="center" indent="1"/>
    </xf>
    <xf numFmtId="170" fontId="127" fillId="0" borderId="25" xfId="0" applyNumberFormat="1" applyFont="1" applyBorder="1" applyAlignment="1">
      <alignment horizontal="right" vertical="center" indent="1"/>
    </xf>
    <xf numFmtId="170" fontId="127" fillId="0" borderId="23" xfId="0" applyNumberFormat="1" applyFont="1" applyBorder="1" applyAlignment="1">
      <alignment horizontal="right" vertical="center" indent="1"/>
    </xf>
    <xf numFmtId="0" fontId="131" fillId="0" borderId="0" xfId="0" applyFont="1" applyAlignment="1">
      <alignment horizontal="left" indent="1"/>
    </xf>
    <xf numFmtId="0" fontId="108" fillId="0" borderId="15" xfId="0" applyFont="1" applyBorder="1"/>
    <xf numFmtId="0" fontId="132" fillId="0" borderId="15" xfId="0" applyFont="1" applyBorder="1" applyAlignment="1">
      <alignment vertical="center"/>
    </xf>
    <xf numFmtId="0" fontId="132" fillId="0" borderId="0" xfId="0" applyFont="1" applyAlignment="1">
      <alignment vertical="center"/>
    </xf>
    <xf numFmtId="0" fontId="133" fillId="0" borderId="0" xfId="0" applyFont="1" applyAlignment="1">
      <alignment horizontal="left" indent="3"/>
    </xf>
    <xf numFmtId="0" fontId="122" fillId="0" borderId="0" xfId="0" applyFont="1" applyAlignment="1">
      <alignment horizontal="center" vertical="center"/>
    </xf>
    <xf numFmtId="0" fontId="124" fillId="0" borderId="7" xfId="0" applyFont="1" applyBorder="1" applyAlignment="1">
      <alignment vertical="center"/>
    </xf>
    <xf numFmtId="169" fontId="127" fillId="0" borderId="0" xfId="0" applyNumberFormat="1" applyFont="1" applyAlignment="1">
      <alignment horizontal="center" vertical="center" wrapText="1"/>
    </xf>
    <xf numFmtId="0" fontId="127" fillId="0" borderId="0" xfId="0" applyFont="1" applyAlignment="1">
      <alignment horizontal="right" vertical="center"/>
    </xf>
    <xf numFmtId="0" fontId="127" fillId="0" borderId="1" xfId="0" applyFont="1" applyBorder="1" applyAlignment="1">
      <alignment horizontal="right" vertical="center"/>
    </xf>
    <xf numFmtId="0" fontId="124" fillId="0" borderId="12" xfId="0" applyFont="1" applyBorder="1" applyAlignment="1">
      <alignment horizontal="left"/>
    </xf>
    <xf numFmtId="170" fontId="127" fillId="0" borderId="26" xfId="0" applyNumberFormat="1" applyFont="1" applyBorder="1" applyAlignment="1">
      <alignment horizontal="right" vertical="center" indent="1"/>
    </xf>
    <xf numFmtId="170" fontId="127" fillId="0" borderId="27" xfId="0" applyNumberFormat="1" applyFont="1" applyBorder="1" applyAlignment="1">
      <alignment horizontal="right" vertical="center" indent="1"/>
    </xf>
    <xf numFmtId="170" fontId="127" fillId="0" borderId="16" xfId="0" applyNumberFormat="1" applyFont="1" applyBorder="1" applyAlignment="1">
      <alignment horizontal="right" vertical="center" indent="1"/>
    </xf>
    <xf numFmtId="170" fontId="127" fillId="0" borderId="15" xfId="0" applyNumberFormat="1" applyFont="1" applyBorder="1" applyAlignment="1">
      <alignment horizontal="right" vertical="center" indent="1"/>
    </xf>
    <xf numFmtId="170" fontId="127" fillId="0" borderId="20" xfId="0" applyNumberFormat="1" applyFont="1" applyBorder="1" applyAlignment="1">
      <alignment horizontal="right" vertical="center" indent="1"/>
    </xf>
    <xf numFmtId="170" fontId="127" fillId="0" borderId="0" xfId="0" applyNumberFormat="1" applyFont="1" applyAlignment="1">
      <alignment horizontal="right" vertical="center" indent="1"/>
    </xf>
    <xf numFmtId="0" fontId="124" fillId="0" borderId="74" xfId="0" applyFont="1" applyBorder="1" applyAlignment="1">
      <alignment horizontal="left"/>
    </xf>
    <xf numFmtId="170" fontId="127" fillId="0" borderId="44" xfId="0" applyNumberFormat="1" applyFont="1" applyBorder="1" applyAlignment="1">
      <alignment horizontal="right" vertical="center" indent="1"/>
    </xf>
    <xf numFmtId="170" fontId="127" fillId="0" borderId="32" xfId="0" applyNumberFormat="1" applyFont="1" applyBorder="1" applyAlignment="1">
      <alignment horizontal="right" vertical="center" indent="1"/>
    </xf>
    <xf numFmtId="170" fontId="127" fillId="0" borderId="3" xfId="0" applyNumberFormat="1" applyFont="1" applyBorder="1" applyAlignment="1">
      <alignment horizontal="right" vertical="center" indent="1"/>
    </xf>
    <xf numFmtId="0" fontId="124" fillId="4" borderId="79" xfId="0" applyFont="1" applyFill="1" applyBorder="1" applyAlignment="1">
      <alignment horizontal="left"/>
    </xf>
    <xf numFmtId="170" fontId="127" fillId="4" borderId="2" xfId="0" applyNumberFormat="1" applyFont="1" applyFill="1" applyBorder="1" applyAlignment="1">
      <alignment horizontal="right" vertical="center" indent="1"/>
    </xf>
    <xf numFmtId="170" fontId="127" fillId="4" borderId="1" xfId="0" applyNumberFormat="1" applyFont="1" applyFill="1" applyBorder="1" applyAlignment="1">
      <alignment horizontal="right" vertical="center" indent="1"/>
    </xf>
    <xf numFmtId="170" fontId="127" fillId="4" borderId="0" xfId="0" applyNumberFormat="1" applyFont="1" applyFill="1" applyAlignment="1">
      <alignment horizontal="right" vertical="center" indent="1"/>
    </xf>
    <xf numFmtId="170" fontId="127" fillId="4" borderId="17" xfId="0" applyNumberFormat="1" applyFont="1" applyFill="1" applyBorder="1" applyAlignment="1">
      <alignment horizontal="right" vertical="center" indent="1"/>
    </xf>
    <xf numFmtId="0" fontId="124" fillId="4" borderId="20" xfId="0" applyFont="1" applyFill="1" applyBorder="1" applyAlignment="1">
      <alignment horizontal="left"/>
    </xf>
    <xf numFmtId="0" fontId="124" fillId="4" borderId="21" xfId="0" applyFont="1" applyFill="1" applyBorder="1" applyAlignment="1">
      <alignment horizontal="left"/>
    </xf>
    <xf numFmtId="170" fontId="127" fillId="4" borderId="25" xfId="0" applyNumberFormat="1" applyFont="1" applyFill="1" applyBorder="1" applyAlignment="1">
      <alignment horizontal="right" vertical="center" indent="1"/>
    </xf>
    <xf numFmtId="170" fontId="127" fillId="4" borderId="24" xfId="0" applyNumberFormat="1" applyFont="1" applyFill="1" applyBorder="1" applyAlignment="1">
      <alignment horizontal="right" vertical="center" indent="1"/>
    </xf>
    <xf numFmtId="170" fontId="127" fillId="4" borderId="18" xfId="0" applyNumberFormat="1" applyFont="1" applyFill="1" applyBorder="1" applyAlignment="1">
      <alignment horizontal="right" vertical="center" indent="1"/>
    </xf>
    <xf numFmtId="0" fontId="133" fillId="0" borderId="0" xfId="0" applyFont="1" applyAlignment="1">
      <alignment vertical="center"/>
    </xf>
    <xf numFmtId="169" fontId="123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7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7" fontId="43" fillId="0" borderId="36" xfId="0" applyNumberFormat="1" applyFont="1" applyBorder="1" applyAlignment="1">
      <alignment horizontal="right" vertical="center" wrapText="1"/>
    </xf>
    <xf numFmtId="177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7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0" fontId="45" fillId="0" borderId="24" xfId="0" applyFont="1" applyBorder="1" applyAlignment="1">
      <alignment vertical="center" wrapText="1"/>
    </xf>
    <xf numFmtId="167" fontId="45" fillId="0" borderId="11" xfId="22" applyNumberFormat="1" applyFont="1" applyBorder="1" applyAlignment="1">
      <alignment vertical="top" wrapText="1"/>
    </xf>
    <xf numFmtId="0" fontId="127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5" fillId="0" borderId="11" xfId="22" applyNumberFormat="1" applyFont="1" applyBorder="1" applyAlignment="1">
      <alignment horizontal="right" vertical="top" wrapText="1" indent="1"/>
    </xf>
    <xf numFmtId="167" fontId="115" fillId="0" borderId="14" xfId="22" applyNumberFormat="1" applyFont="1" applyBorder="1" applyAlignment="1">
      <alignment horizontal="right" vertical="top" wrapText="1"/>
    </xf>
    <xf numFmtId="167" fontId="115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7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75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5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80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4" xfId="0" applyFont="1" applyFill="1" applyBorder="1" applyAlignment="1">
      <alignment horizontal="center" vertical="center" wrapText="1"/>
    </xf>
    <xf numFmtId="0" fontId="113" fillId="0" borderId="10" xfId="0" applyFont="1" applyBorder="1" applyAlignment="1">
      <alignment vertical="top" wrapText="1"/>
    </xf>
    <xf numFmtId="0" fontId="113" fillId="0" borderId="11" xfId="0" applyFont="1" applyBorder="1" applyAlignment="1">
      <alignment vertical="top" wrapText="1"/>
    </xf>
    <xf numFmtId="0" fontId="137" fillId="0" borderId="10" xfId="0" applyFont="1" applyBorder="1" applyAlignment="1">
      <alignment vertical="top" wrapText="1"/>
    </xf>
    <xf numFmtId="171" fontId="127" fillId="0" borderId="27" xfId="0" applyNumberFormat="1" applyFont="1" applyBorder="1" applyAlignment="1">
      <alignment horizontal="center" vertical="center"/>
    </xf>
    <xf numFmtId="171" fontId="127" fillId="0" borderId="16" xfId="0" applyNumberFormat="1" applyFont="1" applyBorder="1" applyAlignment="1">
      <alignment horizontal="center" vertical="center"/>
    </xf>
    <xf numFmtId="177" fontId="109" fillId="0" borderId="0" xfId="0" applyNumberFormat="1" applyFont="1" applyAlignment="1">
      <alignment horizontal="right" vertical="center" wrapText="1" indent="1"/>
    </xf>
    <xf numFmtId="177" fontId="109" fillId="0" borderId="13" xfId="0" applyNumberFormat="1" applyFont="1" applyBorder="1" applyAlignment="1">
      <alignment horizontal="right" vertical="center" wrapText="1" indent="1"/>
    </xf>
    <xf numFmtId="177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170" fontId="127" fillId="0" borderId="5" xfId="0" applyNumberFormat="1" applyFont="1" applyBorder="1" applyAlignment="1">
      <alignment horizontal="right" vertical="center" indent="1"/>
    </xf>
    <xf numFmtId="0" fontId="127" fillId="0" borderId="25" xfId="0" applyFont="1" applyBorder="1" applyAlignment="1">
      <alignment horizontal="center" vertical="center"/>
    </xf>
    <xf numFmtId="0" fontId="127" fillId="0" borderId="18" xfId="0" applyFont="1" applyBorder="1" applyAlignment="1">
      <alignment horizontal="center" vertical="center"/>
    </xf>
    <xf numFmtId="170" fontId="127" fillId="0" borderId="35" xfId="0" applyNumberFormat="1" applyFont="1" applyBorder="1" applyAlignment="1">
      <alignment horizontal="right" vertical="center" indent="1"/>
    </xf>
    <xf numFmtId="170" fontId="127" fillId="0" borderId="104" xfId="0" applyNumberFormat="1" applyFont="1" applyBorder="1" applyAlignment="1">
      <alignment horizontal="right" vertical="center" indent="1"/>
    </xf>
    <xf numFmtId="170" fontId="127" fillId="0" borderId="31" xfId="0" applyNumberFormat="1" applyFont="1" applyBorder="1" applyAlignment="1">
      <alignment horizontal="right" vertical="center" indent="1"/>
    </xf>
    <xf numFmtId="170" fontId="127" fillId="4" borderId="104" xfId="0" applyNumberFormat="1" applyFont="1" applyFill="1" applyBorder="1" applyAlignment="1">
      <alignment horizontal="right" vertical="center" indent="1"/>
    </xf>
    <xf numFmtId="170" fontId="127" fillId="4" borderId="34" xfId="0" applyNumberFormat="1" applyFont="1" applyFill="1" applyBorder="1" applyAlignment="1">
      <alignment horizontal="right" vertical="center" indent="1"/>
    </xf>
    <xf numFmtId="169" fontId="127" fillId="0" borderId="48" xfId="0" applyNumberFormat="1" applyFont="1" applyBorder="1" applyAlignment="1">
      <alignment horizontal="center" vertical="center" wrapText="1"/>
    </xf>
    <xf numFmtId="169" fontId="127" fillId="0" borderId="106" xfId="0" applyNumberFormat="1" applyFont="1" applyBorder="1" applyAlignment="1">
      <alignment horizontal="center" vertical="center" wrapText="1"/>
    </xf>
    <xf numFmtId="169" fontId="127" fillId="0" borderId="29" xfId="0" applyNumberFormat="1" applyFont="1" applyBorder="1" applyAlignment="1">
      <alignment horizontal="center" vertical="center" wrapText="1"/>
    </xf>
    <xf numFmtId="169" fontId="127" fillId="0" borderId="107" xfId="0" applyNumberFormat="1" applyFont="1" applyBorder="1" applyAlignment="1">
      <alignment horizontal="center" vertical="center" wrapText="1"/>
    </xf>
    <xf numFmtId="170" fontId="127" fillId="0" borderId="9" xfId="0" applyNumberFormat="1" applyFont="1" applyBorder="1" applyAlignment="1">
      <alignment horizontal="right" vertical="center" indent="1"/>
    </xf>
    <xf numFmtId="170" fontId="127" fillId="0" borderId="43" xfId="0" applyNumberFormat="1" applyFont="1" applyBorder="1" applyAlignment="1">
      <alignment horizontal="right" vertical="center" indent="1"/>
    </xf>
    <xf numFmtId="170" fontId="127" fillId="4" borderId="37" xfId="0" applyNumberFormat="1" applyFont="1" applyFill="1" applyBorder="1" applyAlignment="1">
      <alignment horizontal="right" vertical="center" indent="1"/>
    </xf>
    <xf numFmtId="170" fontId="127" fillId="4" borderId="5" xfId="0" applyNumberFormat="1" applyFont="1" applyFill="1" applyBorder="1" applyAlignment="1">
      <alignment horizontal="right" vertical="center" indent="1"/>
    </xf>
    <xf numFmtId="0" fontId="127" fillId="0" borderId="1" xfId="0" applyFont="1" applyBorder="1" applyAlignment="1">
      <alignment horizontal="center" vertical="center"/>
    </xf>
    <xf numFmtId="0" fontId="127" fillId="0" borderId="17" xfId="0" applyFont="1" applyBorder="1" applyAlignment="1">
      <alignment horizontal="center" vertical="center"/>
    </xf>
    <xf numFmtId="3" fontId="52" fillId="0" borderId="104" xfId="0" applyNumberFormat="1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3" fillId="0" borderId="10" xfId="0" applyFont="1" applyBorder="1" applyAlignment="1">
      <alignment vertical="top"/>
    </xf>
    <xf numFmtId="0" fontId="113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4" xfId="0" applyNumberFormat="1" applyFont="1" applyBorder="1" applyAlignment="1">
      <alignment horizontal="right" vertical="center" wrapText="1"/>
    </xf>
    <xf numFmtId="0" fontId="43" fillId="0" borderId="104" xfId="0" applyFont="1" applyBorder="1" applyAlignment="1">
      <alignment horizontal="right" vertical="top" wrapText="1"/>
    </xf>
    <xf numFmtId="3" fontId="102" fillId="0" borderId="104" xfId="0" applyNumberFormat="1" applyFont="1" applyBorder="1" applyAlignment="1">
      <alignment horizontal="right" vertical="top" wrapText="1"/>
    </xf>
    <xf numFmtId="10" fontId="115" fillId="0" borderId="0" xfId="22" applyNumberFormat="1" applyFont="1" applyAlignment="1">
      <alignment horizontal="right" vertical="center" wrapText="1"/>
    </xf>
    <xf numFmtId="0" fontId="127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6" fillId="0" borderId="0" xfId="0" applyFont="1" applyAlignment="1">
      <alignment horizontal="center" vertical="center" wrapText="1"/>
    </xf>
    <xf numFmtId="180" fontId="43" fillId="0" borderId="0" xfId="0" applyNumberFormat="1" applyFont="1" applyAlignment="1">
      <alignment horizontal="center" vertical="center"/>
    </xf>
    <xf numFmtId="180" fontId="43" fillId="0" borderId="0" xfId="0" applyNumberFormat="1" applyFont="1" applyAlignment="1">
      <alignment vertical="center"/>
    </xf>
    <xf numFmtId="0" fontId="43" fillId="0" borderId="0" xfId="5899" applyFont="1"/>
    <xf numFmtId="0" fontId="43" fillId="0" borderId="0" xfId="5899" applyFont="1" applyAlignment="1">
      <alignment horizontal="center" vertical="center"/>
    </xf>
    <xf numFmtId="0" fontId="43" fillId="0" borderId="0" xfId="5899" applyFont="1" applyAlignment="1">
      <alignment horizontal="left" vertical="center"/>
    </xf>
    <xf numFmtId="0" fontId="43" fillId="5" borderId="75" xfId="5899" applyFont="1" applyFill="1" applyBorder="1" applyAlignment="1">
      <alignment horizontal="center" vertical="center" wrapText="1"/>
    </xf>
    <xf numFmtId="0" fontId="43" fillId="5" borderId="75" xfId="5899" applyFont="1" applyFill="1" applyBorder="1" applyAlignment="1">
      <alignment horizontal="left" vertical="center" wrapText="1"/>
    </xf>
    <xf numFmtId="0" fontId="43" fillId="5" borderId="75" xfId="5899" applyFont="1" applyFill="1" applyBorder="1" applyAlignment="1">
      <alignment horizontal="center" vertical="center"/>
    </xf>
    <xf numFmtId="0" fontId="43" fillId="5" borderId="91" xfId="5899" applyFont="1" applyFill="1" applyBorder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/>
    </xf>
    <xf numFmtId="0" fontId="105" fillId="5" borderId="91" xfId="5899" applyFont="1" applyFill="1" applyBorder="1" applyAlignment="1">
      <alignment horizontal="center" vertical="center"/>
    </xf>
    <xf numFmtId="0" fontId="43" fillId="5" borderId="0" xfId="5899" applyFont="1" applyFill="1" applyAlignment="1">
      <alignment horizontal="center" vertical="center" wrapText="1"/>
    </xf>
    <xf numFmtId="0" fontId="43" fillId="5" borderId="0" xfId="5899" applyFont="1" applyFill="1" applyAlignment="1">
      <alignment horizontal="left" vertical="center" wrapText="1"/>
    </xf>
    <xf numFmtId="168" fontId="43" fillId="0" borderId="0" xfId="5899" applyNumberFormat="1" applyFont="1" applyAlignment="1">
      <alignment horizontal="center" vertical="center"/>
    </xf>
    <xf numFmtId="176" fontId="103" fillId="0" borderId="0" xfId="5899" applyNumberFormat="1" applyFont="1" applyAlignment="1">
      <alignment horizontal="center" vertical="center"/>
    </xf>
    <xf numFmtId="0" fontId="43" fillId="5" borderId="0" xfId="5899" applyFont="1" applyFill="1" applyAlignment="1">
      <alignment horizontal="left" vertical="center"/>
    </xf>
    <xf numFmtId="0" fontId="43" fillId="5" borderId="0" xfId="5899" applyFont="1" applyFill="1" applyAlignment="1">
      <alignment horizontal="left" vertical="center" indent="1"/>
    </xf>
    <xf numFmtId="0" fontId="43" fillId="5" borderId="0" xfId="5899" applyFont="1" applyFill="1" applyAlignment="1">
      <alignment horizontal="left" vertical="center" wrapText="1" indent="1"/>
    </xf>
    <xf numFmtId="0" fontId="43" fillId="0" borderId="0" xfId="5899" applyFont="1" applyAlignment="1">
      <alignment horizontal="center" vertical="center" wrapText="1"/>
    </xf>
    <xf numFmtId="0" fontId="43" fillId="5" borderId="91" xfId="5899" applyFont="1" applyFill="1" applyBorder="1" applyAlignment="1">
      <alignment horizontal="left" vertical="center" wrapText="1" indent="1"/>
    </xf>
    <xf numFmtId="0" fontId="102" fillId="0" borderId="0" xfId="5899" applyFont="1" applyAlignment="1">
      <alignment horizontal="center" vertical="center"/>
    </xf>
    <xf numFmtId="0" fontId="74" fillId="5" borderId="91" xfId="5899" applyFont="1" applyFill="1" applyBorder="1" applyAlignment="1">
      <alignment horizontal="center" vertical="top"/>
    </xf>
    <xf numFmtId="0" fontId="43" fillId="5" borderId="0" xfId="5899" applyFont="1" applyFill="1" applyAlignment="1">
      <alignment horizontal="center" vertical="center"/>
    </xf>
    <xf numFmtId="0" fontId="43" fillId="5" borderId="13" xfId="5899" applyFont="1" applyFill="1" applyBorder="1" applyAlignment="1">
      <alignment horizontal="left" vertical="center"/>
    </xf>
    <xf numFmtId="2" fontId="43" fillId="0" borderId="0" xfId="5899" applyNumberFormat="1" applyFont="1" applyAlignment="1">
      <alignment horizontal="center" vertical="center"/>
    </xf>
    <xf numFmtId="0" fontId="43" fillId="5" borderId="13" xfId="5899" applyFont="1" applyFill="1" applyBorder="1" applyAlignment="1">
      <alignment horizontal="left" vertical="center" wrapText="1"/>
    </xf>
    <xf numFmtId="0" fontId="43" fillId="5" borderId="91" xfId="5899" applyFont="1" applyFill="1" applyBorder="1" applyAlignment="1">
      <alignment horizontal="center" vertical="center"/>
    </xf>
    <xf numFmtId="0" fontId="43" fillId="5" borderId="92" xfId="5899" applyFont="1" applyFill="1" applyBorder="1" applyAlignment="1">
      <alignment horizontal="left" vertical="center"/>
    </xf>
    <xf numFmtId="2" fontId="43" fillId="0" borderId="91" xfId="5899" applyNumberFormat="1" applyFont="1" applyBorder="1" applyAlignment="1">
      <alignment horizontal="center" vertical="center"/>
    </xf>
    <xf numFmtId="0" fontId="102" fillId="0" borderId="0" xfId="5899" applyFont="1" applyAlignment="1">
      <alignment horizontal="left" vertical="center"/>
    </xf>
    <xf numFmtId="0" fontId="74" fillId="5" borderId="91" xfId="5899" applyFont="1" applyFill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6" fontId="43" fillId="0" borderId="0" xfId="5899" applyNumberFormat="1" applyFont="1" applyAlignment="1">
      <alignment horizontal="center" vertical="center"/>
    </xf>
    <xf numFmtId="0" fontId="43" fillId="5" borderId="91" xfId="5899" applyFont="1" applyFill="1" applyBorder="1" applyAlignment="1">
      <alignment horizontal="left" vertical="center"/>
    </xf>
    <xf numFmtId="166" fontId="43" fillId="0" borderId="91" xfId="5899" applyNumberFormat="1" applyFont="1" applyBorder="1" applyAlignment="1">
      <alignment horizontal="center" vertical="center"/>
    </xf>
    <xf numFmtId="2" fontId="43" fillId="0" borderId="93" xfId="5899" applyNumberFormat="1" applyFont="1" applyBorder="1" applyAlignment="1">
      <alignment horizontal="center" vertical="center"/>
    </xf>
    <xf numFmtId="1" fontId="43" fillId="0" borderId="91" xfId="5899" applyNumberFormat="1" applyFont="1" applyBorder="1" applyAlignment="1">
      <alignment horizontal="center" vertical="center"/>
    </xf>
    <xf numFmtId="1" fontId="74" fillId="0" borderId="0" xfId="14" applyNumberFormat="1" applyFont="1" applyAlignment="1">
      <alignment horizontal="center" vertical="center"/>
    </xf>
    <xf numFmtId="0" fontId="74" fillId="0" borderId="19" xfId="14" applyFont="1" applyBorder="1" applyAlignment="1">
      <alignment horizontal="center" vertical="center" wrapText="1"/>
    </xf>
    <xf numFmtId="0" fontId="71" fillId="0" borderId="15" xfId="14" applyFont="1" applyBorder="1" applyAlignment="1">
      <alignment horizontal="center" vertical="center"/>
    </xf>
    <xf numFmtId="2" fontId="112" fillId="0" borderId="15" xfId="14" applyNumberFormat="1" applyFont="1" applyBorder="1" applyAlignment="1">
      <alignment horizontal="center" vertical="center"/>
    </xf>
    <xf numFmtId="2" fontId="112" fillId="0" borderId="0" xfId="14" applyNumberFormat="1" applyFont="1" applyAlignment="1">
      <alignment horizontal="center" vertical="center"/>
    </xf>
    <xf numFmtId="168" fontId="71" fillId="0" borderId="0" xfId="14" applyNumberFormat="1" applyFont="1" applyAlignment="1">
      <alignment horizontal="center" vertical="center"/>
    </xf>
    <xf numFmtId="167" fontId="71" fillId="0" borderId="0" xfId="22" applyNumberFormat="1" applyFont="1" applyBorder="1" applyAlignment="1">
      <alignment horizontal="center" vertical="center"/>
    </xf>
    <xf numFmtId="168" fontId="74" fillId="5" borderId="0" xfId="14" applyNumberFormat="1" applyFont="1" applyFill="1" applyAlignment="1">
      <alignment horizontal="center" vertical="center"/>
    </xf>
    <xf numFmtId="167" fontId="71" fillId="0" borderId="24" xfId="22" applyNumberFormat="1" applyFont="1" applyBorder="1" applyAlignment="1">
      <alignment horizontal="center" vertical="center"/>
    </xf>
    <xf numFmtId="3" fontId="102" fillId="0" borderId="104" xfId="0" applyNumberFormat="1" applyFont="1" applyBorder="1" applyAlignment="1">
      <alignment horizontal="right" vertical="center" wrapText="1" indent="2"/>
    </xf>
    <xf numFmtId="3" fontId="102" fillId="0" borderId="104" xfId="0" applyNumberFormat="1" applyFont="1" applyBorder="1" applyAlignment="1">
      <alignment horizontal="right" vertical="center" wrapText="1" indent="1"/>
    </xf>
    <xf numFmtId="167" fontId="115" fillId="0" borderId="104" xfId="22" applyNumberFormat="1" applyFont="1" applyBorder="1" applyAlignment="1">
      <alignment horizontal="center" vertical="center" wrapText="1"/>
    </xf>
    <xf numFmtId="167" fontId="144" fillId="0" borderId="11" xfId="22" applyNumberFormat="1" applyFont="1" applyBorder="1" applyAlignment="1">
      <alignment horizontal="right" vertical="center" wrapText="1" indent="2"/>
    </xf>
    <xf numFmtId="167" fontId="144" fillId="0" borderId="14" xfId="22" applyNumberFormat="1" applyFont="1" applyBorder="1" applyAlignment="1">
      <alignment horizontal="right" vertical="center" wrapText="1" indent="2"/>
    </xf>
    <xf numFmtId="167" fontId="144" fillId="0" borderId="24" xfId="22" applyNumberFormat="1" applyFont="1" applyBorder="1" applyAlignment="1">
      <alignment horizontal="right" vertical="center" wrapText="1" indent="2"/>
    </xf>
    <xf numFmtId="3" fontId="43" fillId="0" borderId="104" xfId="0" applyNumberFormat="1" applyFont="1" applyBorder="1" applyAlignment="1">
      <alignment horizontal="right" vertical="center" wrapText="1" indent="1"/>
    </xf>
    <xf numFmtId="0" fontId="43" fillId="0" borderId="104" xfId="0" applyFont="1" applyBorder="1" applyAlignment="1">
      <alignment horizontal="right" vertical="center" wrapText="1" indent="2"/>
    </xf>
    <xf numFmtId="0" fontId="43" fillId="0" borderId="104" xfId="0" applyFont="1" applyBorder="1" applyAlignment="1">
      <alignment horizontal="right" vertical="center" wrapText="1" indent="1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5899" applyFont="1" applyAlignment="1">
      <alignment horizontal="center" vertical="center" wrapText="1"/>
    </xf>
    <xf numFmtId="0" fontId="104" fillId="28" borderId="0" xfId="5899" applyFont="1" applyFill="1" applyAlignment="1">
      <alignment horizontal="center" vertical="center"/>
    </xf>
    <xf numFmtId="0" fontId="111" fillId="0" borderId="0" xfId="5899" applyFont="1" applyAlignment="1">
      <alignment horizontal="center" vertical="center"/>
    </xf>
    <xf numFmtId="0" fontId="102" fillId="5" borderId="75" xfId="5899" applyFont="1" applyFill="1" applyBorder="1" applyAlignment="1">
      <alignment horizontal="center" vertical="center" wrapText="1"/>
    </xf>
    <xf numFmtId="0" fontId="102" fillId="5" borderId="91" xfId="5899" applyFont="1" applyFill="1" applyBorder="1" applyAlignment="1">
      <alignment horizontal="center" vertical="center" wrapText="1"/>
    </xf>
    <xf numFmtId="0" fontId="102" fillId="5" borderId="75" xfId="5899" applyFont="1" applyFill="1" applyBorder="1" applyAlignment="1">
      <alignment horizontal="left" vertical="center"/>
    </xf>
    <xf numFmtId="0" fontId="102" fillId="5" borderId="91" xfId="5899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8" fillId="28" borderId="0" xfId="0" applyFont="1" applyFill="1" applyAlignment="1">
      <alignment horizontal="center" vertical="center" wrapText="1"/>
    </xf>
    <xf numFmtId="1" fontId="74" fillId="0" borderId="6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8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4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4" fillId="0" borderId="7" xfId="0" applyNumberFormat="1" applyFont="1" applyBorder="1" applyAlignment="1">
      <alignment horizontal="center"/>
    </xf>
    <xf numFmtId="49" fontId="114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1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108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8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2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0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6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7" fillId="0" borderId="53" xfId="0" applyNumberFormat="1" applyFont="1" applyBorder="1" applyAlignment="1">
      <alignment horizontal="center" vertical="center" wrapText="1"/>
    </xf>
    <xf numFmtId="169" fontId="127" fillId="0" borderId="46" xfId="0" applyNumberFormat="1" applyFont="1" applyBorder="1" applyAlignment="1">
      <alignment horizontal="center" vertical="center" wrapText="1"/>
    </xf>
    <xf numFmtId="0" fontId="124" fillId="0" borderId="12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35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7" fillId="0" borderId="47" xfId="0" applyNumberFormat="1" applyFont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124" fillId="0" borderId="8" xfId="0" applyFont="1" applyBorder="1" applyAlignment="1">
      <alignment horizontal="center" vertical="center"/>
    </xf>
    <xf numFmtId="0" fontId="124" fillId="0" borderId="2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0" fontId="124" fillId="0" borderId="2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8" fillId="0" borderId="12" xfId="0" applyFont="1" applyBorder="1" applyAlignment="1">
      <alignment horizontal="center" vertical="center"/>
    </xf>
    <xf numFmtId="0" fontId="138" fillId="0" borderId="15" xfId="0" applyFont="1" applyBorder="1" applyAlignment="1">
      <alignment horizontal="center" vertical="center"/>
    </xf>
    <xf numFmtId="0" fontId="138" fillId="0" borderId="16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0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0" xfId="0" applyNumberFormat="1" applyFont="1" applyAlignment="1">
      <alignment horizontal="right" vertical="top" wrapText="1" indent="5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1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#,##0.0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384850064"/>
        <c:axId val="384853984"/>
      </c:barChart>
      <c:dateAx>
        <c:axId val="38485006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384853984"/>
        <c:crosses val="autoZero"/>
        <c:auto val="0"/>
        <c:lblOffset val="100"/>
        <c:baseTimeUnit val="years"/>
      </c:dateAx>
      <c:valAx>
        <c:axId val="384853984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,##0.0" sourceLinked="1"/>
        <c:majorTickMark val="out"/>
        <c:minorTickMark val="none"/>
        <c:tickLblPos val="nextTo"/>
        <c:crossAx val="384850064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476252573925088E-2"/>
          <c:y val="6.6671973174223992E-2"/>
          <c:w val="0.94750357582196509"/>
          <c:h val="0.86665605365155196"/>
        </c:manualLayout>
      </c:layout>
      <c:lineChart>
        <c:grouping val="standard"/>
        <c:varyColors val="0"/>
        <c:ser>
          <c:idx val="11"/>
          <c:order val="10"/>
          <c:tx>
            <c:strRef>
              <c:f>[2]Sortie_CN11!$C$17</c:f>
              <c:strCache>
                <c:ptCount val="1"/>
                <c:pt idx="0">
                  <c:v>PIB aux prix d'acquisition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cat>
            <c:numRef>
              <c:f>[2]Sortie_CN11!$D$5:$T$5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[2]Sortie_CN11!$D$17:$T$17</c:f>
              <c:numCache>
                <c:formatCode>General</c:formatCode>
                <c:ptCount val="17"/>
                <c:pt idx="1">
                  <c:v>6.7126325421813071E-2</c:v>
                </c:pt>
                <c:pt idx="2">
                  <c:v>-3.9787086129156601E-2</c:v>
                </c:pt>
                <c:pt idx="3">
                  <c:v>6.1923974617690281E-3</c:v>
                </c:pt>
                <c:pt idx="4">
                  <c:v>1.5784270512266163E-2</c:v>
                </c:pt>
                <c:pt idx="5">
                  <c:v>3.0111481149497576E-2</c:v>
                </c:pt>
                <c:pt idx="6">
                  <c:v>2.30037623242898E-2</c:v>
                </c:pt>
                <c:pt idx="7">
                  <c:v>3.3392031128766986E-2</c:v>
                </c:pt>
                <c:pt idx="8">
                  <c:v>3.1322980724057592E-2</c:v>
                </c:pt>
                <c:pt idx="9">
                  <c:v>3.993146064408637E-2</c:v>
                </c:pt>
                <c:pt idx="10">
                  <c:v>3.9333075943529749E-2</c:v>
                </c:pt>
                <c:pt idx="11">
                  <c:v>3.1943565149962883E-2</c:v>
                </c:pt>
                <c:pt idx="12">
                  <c:v>4.4112321301794433E-2</c:v>
                </c:pt>
                <c:pt idx="13">
                  <c:v>-7.1376716214107239E-2</c:v>
                </c:pt>
                <c:pt idx="14">
                  <c:v>4.6506834322350921E-2</c:v>
                </c:pt>
                <c:pt idx="15">
                  <c:v>4.1560977837909796E-2</c:v>
                </c:pt>
                <c:pt idx="16">
                  <c:v>4.2030461580395029E-2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2A-4637-8198-5B486C2B4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738352"/>
        <c:axId val="54473874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[2]Sortie_CN11!$C$6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numRef>
                    <c:extLst>
                      <c:ext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[2]Sortie_CN11!$D$6:$Q$6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6F2A-4637-8198-5B486C2B4D40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[2]Sortie_CN11!$C$7</c15:sqref>
                        </c15:formulaRef>
                      </c:ext>
                    </c:extLst>
                    <c:strCache>
                      <c:ptCount val="1"/>
                      <c:pt idx="0">
                        <c:v>Secteur Primaire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[2]Sortie_CN11!$D$7:$Q$7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2.2891867158166823E-2</c:v>
                      </c:pt>
                      <c:pt idx="2">
                        <c:v>5.4727068959135927E-2</c:v>
                      </c:pt>
                      <c:pt idx="3">
                        <c:v>-2.307763458401757E-2</c:v>
                      </c:pt>
                      <c:pt idx="4">
                        <c:v>1.8773199872489155E-2</c:v>
                      </c:pt>
                      <c:pt idx="5">
                        <c:v>2.0778722695476981E-2</c:v>
                      </c:pt>
                      <c:pt idx="6">
                        <c:v>-5.0388973747288679E-2</c:v>
                      </c:pt>
                      <c:pt idx="7">
                        <c:v>1.5858776263280694E-2</c:v>
                      </c:pt>
                      <c:pt idx="8">
                        <c:v>-1.5289974690800956E-2</c:v>
                      </c:pt>
                      <c:pt idx="9">
                        <c:v>1.3454654245660835E-2</c:v>
                      </c:pt>
                      <c:pt idx="10">
                        <c:v>1.2929057108539643E-2</c:v>
                      </c:pt>
                      <c:pt idx="11">
                        <c:v>3.5434929790423286E-3</c:v>
                      </c:pt>
                      <c:pt idx="12">
                        <c:v>5.9328103339136185E-2</c:v>
                      </c:pt>
                      <c:pt idx="13">
                        <c:v>-1.3698395170180122E-2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F2A-4637-8198-5B486C2B4D4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[2]Sortie_CN11!$C$9</c15:sqref>
                        </c15:formulaRef>
                      </c:ext>
                    </c:extLst>
                    <c:strCache>
                      <c:ptCount val="1"/>
                      <c:pt idx="0">
                        <c:v>Secteur Tertiaire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[2]Sortie_CN11!$D$9:$Q$9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7.8053932881018584E-2</c:v>
                      </c:pt>
                      <c:pt idx="2">
                        <c:v>-5.7248239242406407E-2</c:v>
                      </c:pt>
                      <c:pt idx="3">
                        <c:v>5.6301855332570039E-3</c:v>
                      </c:pt>
                      <c:pt idx="4">
                        <c:v>1.0492896488762948E-2</c:v>
                      </c:pt>
                      <c:pt idx="5">
                        <c:v>2.6362526641291462E-2</c:v>
                      </c:pt>
                      <c:pt idx="6">
                        <c:v>4.0102113959639141E-3</c:v>
                      </c:pt>
                      <c:pt idx="7">
                        <c:v>2.9585440730099055E-2</c:v>
                      </c:pt>
                      <c:pt idx="8">
                        <c:v>2.4934581824165081E-2</c:v>
                      </c:pt>
                      <c:pt idx="9">
                        <c:v>4.5535399305162372E-2</c:v>
                      </c:pt>
                      <c:pt idx="10">
                        <c:v>5.0615238978555022E-2</c:v>
                      </c:pt>
                      <c:pt idx="11">
                        <c:v>8.4417100191449546E-3</c:v>
                      </c:pt>
                      <c:pt idx="12">
                        <c:v>4.9755031242195935E-2</c:v>
                      </c:pt>
                      <c:pt idx="13">
                        <c:v>-5.6857598434351786E-2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F2A-4637-8198-5B486C2B4D40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[2]Sortie_CN11!$D$10:$Q$10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F2A-4637-8198-5B486C2B4D40}"/>
                  </c:ext>
                </c:extLst>
              </c15:ser>
            </c15:filteredLineSeries>
            <c15:filteredLineSeries>
              <c15:ser>
                <c:idx val="5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[2]Sortie_CN11!$C$11</c15:sqref>
                        </c15:formulaRef>
                      </c:ext>
                    </c:extLst>
                    <c:strCache>
                      <c:ptCount val="1"/>
                      <c:pt idx="0">
                        <c:v>SIFIM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[2]Sortie_CN11!$D$11:$Q$11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0.16687631080987253</c:v>
                      </c:pt>
                      <c:pt idx="2">
                        <c:v>-6.1013541981191466E-2</c:v>
                      </c:pt>
                      <c:pt idx="3">
                        <c:v>6.1933883903018128E-2</c:v>
                      </c:pt>
                      <c:pt idx="4">
                        <c:v>6.3584645297034781E-2</c:v>
                      </c:pt>
                      <c:pt idx="5">
                        <c:v>7.934541365980663E-2</c:v>
                      </c:pt>
                      <c:pt idx="6">
                        <c:v>-5.9078254223594584E-3</c:v>
                      </c:pt>
                      <c:pt idx="7">
                        <c:v>6.2233605708074569E-2</c:v>
                      </c:pt>
                      <c:pt idx="8">
                        <c:v>-2.2743969170788692E-3</c:v>
                      </c:pt>
                      <c:pt idx="9">
                        <c:v>0.18595053845683873</c:v>
                      </c:pt>
                      <c:pt idx="10">
                        <c:v>0.16352254165052393</c:v>
                      </c:pt>
                      <c:pt idx="11">
                        <c:v>-8.9360554258052116E-2</c:v>
                      </c:pt>
                      <c:pt idx="12">
                        <c:v>0.24197997784037395</c:v>
                      </c:pt>
                      <c:pt idx="13">
                        <c:v>0.19195674747514802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6F2A-4637-8198-5B486C2B4D40}"/>
                  </c:ext>
                </c:extLst>
              </c15:ser>
            </c15:filteredLineSeries>
            <c15:filteredLineSeries>
              <c15:ser>
                <c:idx val="6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[2]Sortie_CN11!$D$12:$Q$12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6F2A-4637-8198-5B486C2B4D40}"/>
                  </c:ext>
                </c:extLst>
              </c15:ser>
            </c15:filteredLineSeries>
            <c15:filteredLineSeries>
              <c15:ser>
                <c:idx val="7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[2]Sortie_CN11!$C$13</c15:sqref>
                        </c15:formulaRef>
                      </c:ext>
                    </c:extLst>
                    <c:strCache>
                      <c:ptCount val="1"/>
                      <c:pt idx="0">
                        <c:v>PIB aux prix de base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[2]Sortie_CN11!$D$13:$Q$13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5.9189580638911554E-2</c:v>
                      </c:pt>
                      <c:pt idx="2">
                        <c:v>-2.4619651090113437E-2</c:v>
                      </c:pt>
                      <c:pt idx="3">
                        <c:v>-2.9901809610075603E-3</c:v>
                      </c:pt>
                      <c:pt idx="4">
                        <c:v>1.1442992401539342E-2</c:v>
                      </c:pt>
                      <c:pt idx="5">
                        <c:v>3.1083961888581424E-2</c:v>
                      </c:pt>
                      <c:pt idx="6">
                        <c:v>2.0409937139055589E-2</c:v>
                      </c:pt>
                      <c:pt idx="7">
                        <c:v>3.1093635146290932E-2</c:v>
                      </c:pt>
                      <c:pt idx="8">
                        <c:v>2.085106375202983E-2</c:v>
                      </c:pt>
                      <c:pt idx="9">
                        <c:v>3.4314381968863161E-2</c:v>
                      </c:pt>
                      <c:pt idx="10">
                        <c:v>3.916206198556571E-2</c:v>
                      </c:pt>
                      <c:pt idx="11">
                        <c:v>1.1728256710164198E-2</c:v>
                      </c:pt>
                      <c:pt idx="12">
                        <c:v>5.070095875873637E-2</c:v>
                      </c:pt>
                      <c:pt idx="13">
                        <c:v>-9.4281926253087733E-2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F2A-4637-8198-5B486C2B4D40}"/>
                  </c:ext>
                </c:extLst>
              </c15:ser>
            </c15:filteredLineSeries>
            <c15:filteredLineSeries>
              <c15:ser>
                <c:idx val="8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[2]Sortie_CN11!$D$14:$Q$14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F2A-4637-8198-5B486C2B4D40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[2]Sortie_CN11!$C$15</c15:sqref>
                        </c15:formulaRef>
                      </c:ext>
                    </c:extLst>
                    <c:strCache>
                      <c:ptCount val="1"/>
                      <c:pt idx="0">
                        <c:v>Impôts sur les produits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[2]Sortie_CN11!$D$15:$Q$15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1">
                        <c:v>0.17994302330690126</c:v>
                      </c:pt>
                      <c:pt idx="2">
                        <c:v>-0.23332041886934241</c:v>
                      </c:pt>
                      <c:pt idx="3">
                        <c:v>0.15525489124642755</c:v>
                      </c:pt>
                      <c:pt idx="4">
                        <c:v>7.6603787186504624E-2</c:v>
                      </c:pt>
                      <c:pt idx="5">
                        <c:v>1.7312014557852917E-2</c:v>
                      </c:pt>
                      <c:pt idx="6">
                        <c:v>5.7604983256569264E-2</c:v>
                      </c:pt>
                      <c:pt idx="7">
                        <c:v>6.2973978859406587E-2</c:v>
                      </c:pt>
                      <c:pt idx="8">
                        <c:v>0.16206150375926809</c:v>
                      </c:pt>
                      <c:pt idx="9">
                        <c:v>0.10153719833914687</c:v>
                      </c:pt>
                      <c:pt idx="10">
                        <c:v>4.1094222953963699E-2</c:v>
                      </c:pt>
                      <c:pt idx="11">
                        <c:v>0.23973979799588374</c:v>
                      </c:pt>
                      <c:pt idx="12">
                        <c:v>-1.1157269005811377E-2</c:v>
                      </c:pt>
                      <c:pt idx="13">
                        <c:v>0.13278617917705104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F2A-4637-8198-5B486C2B4D40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[2]Sortie_CN11!$C$16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>
                        <a:lumMod val="60000"/>
                      </a:schemeClr>
                    </a:solidFill>
                    <a:ln w="9525">
                      <a:solidFill>
                        <a:schemeClr val="accent5">
                          <a:lumMod val="60000"/>
                        </a:schemeClr>
                      </a:solidFill>
                    </a:ln>
                    <a:effectLst/>
                  </c:spPr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[2]Sortie_CN11!$D$5:$T$5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2007</c:v>
                      </c:pt>
                      <c:pt idx="1">
                        <c:v>2008</c:v>
                      </c:pt>
                      <c:pt idx="2">
                        <c:v>2009</c:v>
                      </c:pt>
                      <c:pt idx="3">
                        <c:v>2010</c:v>
                      </c:pt>
                      <c:pt idx="4">
                        <c:v>2011</c:v>
                      </c:pt>
                      <c:pt idx="5">
                        <c:v>2012</c:v>
                      </c:pt>
                      <c:pt idx="6">
                        <c:v>2013</c:v>
                      </c:pt>
                      <c:pt idx="7">
                        <c:v>2014</c:v>
                      </c:pt>
                      <c:pt idx="8">
                        <c:v>2015</c:v>
                      </c:pt>
                      <c:pt idx="9">
                        <c:v>2016</c:v>
                      </c:pt>
                      <c:pt idx="10">
                        <c:v>2017</c:v>
                      </c:pt>
                      <c:pt idx="11">
                        <c:v>2018</c:v>
                      </c:pt>
                      <c:pt idx="12">
                        <c:v>2019</c:v>
                      </c:pt>
                      <c:pt idx="13">
                        <c:v>2020</c:v>
                      </c:pt>
                      <c:pt idx="14">
                        <c:v>2021</c:v>
                      </c:pt>
                      <c:pt idx="15">
                        <c:v>2022</c:v>
                      </c:pt>
                      <c:pt idx="1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[2]Sortie_CN11!$D$16:$Q$16</c15:sqref>
                        </c15:formulaRef>
                      </c:ext>
                    </c:extLst>
                    <c:numCache>
                      <c:formatCode>General</c:formatCode>
                      <c:ptCount val="1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6F2A-4637-8198-5B486C2B4D40}"/>
                  </c:ext>
                </c:extLst>
              </c15:ser>
            </c15:filteredLineSeries>
          </c:ext>
        </c:extLst>
      </c:lineChart>
      <c:catAx>
        <c:axId val="54473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8744"/>
        <c:crosses val="autoZero"/>
        <c:auto val="1"/>
        <c:lblAlgn val="ctr"/>
        <c:lblOffset val="100"/>
        <c:noMultiLvlLbl val="0"/>
      </c:catAx>
      <c:valAx>
        <c:axId val="544738744"/>
        <c:scaling>
          <c:orientation val="minMax"/>
          <c:max val="8.0000000000000016E-2"/>
          <c:min val="-8.0000000000000016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8352"/>
        <c:crosses val="autoZero"/>
        <c:crossBetween val="between"/>
        <c:majorUnit val="2.0000000000000004E-2"/>
        <c:min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[2]Sortie_CN11!$C$57</c:f>
              <c:strCache>
                <c:ptCount val="1"/>
                <c:pt idx="0">
                  <c:v>Secteur Primaire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[2]Sortie_CN11!$D$57:$T$57</c:f>
              <c:numCache>
                <c:formatCode>General</c:formatCode>
                <c:ptCount val="17"/>
                <c:pt idx="1">
                  <c:v>8.0815551102316308E-2</c:v>
                </c:pt>
                <c:pt idx="2">
                  <c:v>9.6272029695660954E-2</c:v>
                </c:pt>
                <c:pt idx="3">
                  <c:v>8.3523448315244497E-2</c:v>
                </c:pt>
                <c:pt idx="4">
                  <c:v>9.9567629107992994E-2</c:v>
                </c:pt>
                <c:pt idx="5">
                  <c:v>2.5850631264958235E-2</c:v>
                </c:pt>
                <c:pt idx="6">
                  <c:v>7.4859541629234361E-2</c:v>
                </c:pt>
                <c:pt idx="7">
                  <c:v>5.9197045942056103E-2</c:v>
                </c:pt>
                <c:pt idx="8">
                  <c:v>0.11104912752639828</c:v>
                </c:pt>
                <c:pt idx="9">
                  <c:v>9.1578215251794548E-2</c:v>
                </c:pt>
                <c:pt idx="10">
                  <c:v>5.1980436154723808E-2</c:v>
                </c:pt>
                <c:pt idx="11">
                  <c:v>8.7465663478334177E-2</c:v>
                </c:pt>
                <c:pt idx="12">
                  <c:v>5.3749561503160237E-3</c:v>
                </c:pt>
                <c:pt idx="13">
                  <c:v>5.6409837699240573E-2</c:v>
                </c:pt>
                <c:pt idx="14">
                  <c:v>4.0650516765976308E-2</c:v>
                </c:pt>
                <c:pt idx="15">
                  <c:v>7.0962708777823513E-2</c:v>
                </c:pt>
                <c:pt idx="16">
                  <c:v>0.10607698539011201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9-4B0F-874A-281BB45836F8}"/>
            </c:ext>
          </c:extLst>
        </c:ser>
        <c:ser>
          <c:idx val="1"/>
          <c:order val="1"/>
          <c:tx>
            <c:strRef>
              <c:f>[2]Sortie_CN11!$C$58</c:f>
              <c:strCache>
                <c:ptCount val="1"/>
                <c:pt idx="0">
                  <c:v>Secteur Secondaire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[2]Sortie_CN11!$D$58:$T$58</c:f>
              <c:numCache>
                <c:formatCode>General</c:formatCode>
                <c:ptCount val="17"/>
                <c:pt idx="1">
                  <c:v>0.14331460418344655</c:v>
                </c:pt>
                <c:pt idx="2">
                  <c:v>4.1834749548908645E-2</c:v>
                </c:pt>
                <c:pt idx="3">
                  <c:v>0.11278183854197898</c:v>
                </c:pt>
                <c:pt idx="4">
                  <c:v>7.8998153095590995E-2</c:v>
                </c:pt>
                <c:pt idx="5">
                  <c:v>1.7448119183529842E-2</c:v>
                </c:pt>
                <c:pt idx="6">
                  <c:v>-5.962179761119768E-2</c:v>
                </c:pt>
                <c:pt idx="7">
                  <c:v>0.11776279085548036</c:v>
                </c:pt>
                <c:pt idx="8">
                  <c:v>-3.9153236335893404E-2</c:v>
                </c:pt>
                <c:pt idx="9">
                  <c:v>0.14780129603261671</c:v>
                </c:pt>
                <c:pt idx="10">
                  <c:v>4.239471858840882E-2</c:v>
                </c:pt>
                <c:pt idx="11">
                  <c:v>0.19743408876902069</c:v>
                </c:pt>
                <c:pt idx="12">
                  <c:v>5.8974889732348768E-2</c:v>
                </c:pt>
                <c:pt idx="13">
                  <c:v>0.14573466359967879</c:v>
                </c:pt>
                <c:pt idx="14">
                  <c:v>0.10673250957772207</c:v>
                </c:pt>
                <c:pt idx="15">
                  <c:v>0.22904335337178994</c:v>
                </c:pt>
                <c:pt idx="16">
                  <c:v>8.5608038005729359E-2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59-4B0F-874A-281BB45836F8}"/>
            </c:ext>
          </c:extLst>
        </c:ser>
        <c:ser>
          <c:idx val="2"/>
          <c:order val="2"/>
          <c:tx>
            <c:strRef>
              <c:f>[2]Sortie_CN11!$C$59</c:f>
              <c:strCache>
                <c:ptCount val="1"/>
                <c:pt idx="0">
                  <c:v>Secteur Tertiaire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[2]Sortie_CN11!$D$55:$T$55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[2]Sortie_CN11!$D$59:$T$59</c:f>
              <c:numCache>
                <c:formatCode>General</c:formatCode>
                <c:ptCount val="17"/>
                <c:pt idx="1">
                  <c:v>7.4052722622563349E-2</c:v>
                </c:pt>
                <c:pt idx="2">
                  <c:v>5.3105699589305777E-2</c:v>
                </c:pt>
                <c:pt idx="3">
                  <c:v>0.11639971461117504</c:v>
                </c:pt>
                <c:pt idx="4">
                  <c:v>0.12153230291322403</c:v>
                </c:pt>
                <c:pt idx="5">
                  <c:v>7.7398230896047027E-2</c:v>
                </c:pt>
                <c:pt idx="6">
                  <c:v>7.3529654058435368E-2</c:v>
                </c:pt>
                <c:pt idx="7">
                  <c:v>6.3874197360982876E-2</c:v>
                </c:pt>
                <c:pt idx="8">
                  <c:v>8.2212261667740538E-2</c:v>
                </c:pt>
                <c:pt idx="9">
                  <c:v>8.2391763249475058E-2</c:v>
                </c:pt>
                <c:pt idx="10">
                  <c:v>4.9159608275646249E-2</c:v>
                </c:pt>
                <c:pt idx="11">
                  <c:v>6.6039353679620882E-2</c:v>
                </c:pt>
                <c:pt idx="12">
                  <c:v>9.3542852455680725E-2</c:v>
                </c:pt>
                <c:pt idx="13">
                  <c:v>2.8857856438468055E-2</c:v>
                </c:pt>
                <c:pt idx="14">
                  <c:v>2.8428077460263879E-2</c:v>
                </c:pt>
                <c:pt idx="15">
                  <c:v>5.0148210419889372E-2</c:v>
                </c:pt>
                <c:pt idx="16">
                  <c:v>7.3797135066729247E-2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59-4B0F-874A-281BB4583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4739528"/>
        <c:axId val="544739920"/>
      </c:lineChart>
      <c:catAx>
        <c:axId val="54473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9920"/>
        <c:crosses val="autoZero"/>
        <c:auto val="1"/>
        <c:lblAlgn val="ctr"/>
        <c:lblOffset val="100"/>
        <c:noMultiLvlLbl val="0"/>
      </c:catAx>
      <c:valAx>
        <c:axId val="544739920"/>
        <c:scaling>
          <c:orientation val="minMax"/>
          <c:max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9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44739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>
      <c:oddHeader>&amp;CTABLEAU DE BORD DE L’ECONOMIE - SECTEUR REEL</c:oddHeader>
    </c:headerFooter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1624"/>
        <c:axId val="226950840"/>
      </c:barChart>
      <c:dateAx>
        <c:axId val="2269516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840"/>
        <c:crosses val="autoZero"/>
        <c:auto val="1"/>
        <c:lblOffset val="100"/>
        <c:baseTimeUnit val="years"/>
        <c:minorUnit val="1"/>
      </c:dateAx>
      <c:valAx>
        <c:axId val="226950840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16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50056"/>
        <c:axId val="226949664"/>
      </c:barChart>
      <c:catAx>
        <c:axId val="22695005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9664"/>
        <c:crosses val="autoZero"/>
        <c:auto val="1"/>
        <c:lblAlgn val="ctr"/>
        <c:lblOffset val="100"/>
        <c:tickMarkSkip val="1"/>
        <c:noMultiLvlLbl val="0"/>
      </c:catAx>
      <c:valAx>
        <c:axId val="2269496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500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226948880"/>
        <c:axId val="226948488"/>
      </c:barChart>
      <c:catAx>
        <c:axId val="22694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488"/>
        <c:crosses val="autoZero"/>
        <c:auto val="1"/>
        <c:lblAlgn val="ctr"/>
        <c:lblOffset val="100"/>
        <c:noMultiLvlLbl val="0"/>
      </c:catAx>
      <c:valAx>
        <c:axId val="226948488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694888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6947704"/>
        <c:axId val="226947312"/>
      </c:barChart>
      <c:catAx>
        <c:axId val="22694770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312"/>
        <c:crosses val="autoZero"/>
        <c:auto val="1"/>
        <c:lblAlgn val="ctr"/>
        <c:lblOffset val="100"/>
        <c:tickMarkSkip val="1"/>
        <c:noMultiLvlLbl val="0"/>
      </c:catAx>
      <c:valAx>
        <c:axId val="226947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269477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389273632"/>
        <c:axId val="389274024"/>
      </c:barChart>
      <c:catAx>
        <c:axId val="389273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4024"/>
        <c:crosses val="autoZero"/>
        <c:auto val="1"/>
        <c:lblAlgn val="ctr"/>
        <c:lblOffset val="100"/>
        <c:noMultiLvlLbl val="0"/>
      </c:catAx>
      <c:valAx>
        <c:axId val="3892740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927363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9271672"/>
        <c:axId val="358602600"/>
      </c:barChart>
      <c:catAx>
        <c:axId val="38927167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58602600"/>
        <c:crosses val="autoZero"/>
        <c:auto val="1"/>
        <c:lblAlgn val="ctr"/>
        <c:lblOffset val="100"/>
        <c:tickMarkSkip val="1"/>
        <c:noMultiLvlLbl val="0"/>
      </c:catAx>
      <c:valAx>
        <c:axId val="358602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892716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141011528"/>
        <c:axId val="141010744"/>
      </c:barChart>
      <c:catAx>
        <c:axId val="141011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0744"/>
        <c:crosses val="autoZero"/>
        <c:auto val="1"/>
        <c:lblAlgn val="ctr"/>
        <c:lblOffset val="100"/>
        <c:noMultiLvlLbl val="0"/>
      </c:catAx>
      <c:valAx>
        <c:axId val="14101074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011528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04336"/>
        <c:axId val="301866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2472043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866112"/>
        <c:crosses val="autoZero"/>
        <c:auto val="1"/>
        <c:lblAlgn val="ctr"/>
        <c:lblOffset val="100"/>
        <c:noMultiLvlLbl val="0"/>
      </c:catAx>
      <c:valAx>
        <c:axId val="301866112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24720433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274733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39172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68580</xdr:colOff>
          <xdr:row>0</xdr:row>
          <xdr:rowOff>0</xdr:rowOff>
        </xdr:from>
        <xdr:to>
          <xdr:col>14</xdr:col>
          <xdr:colOff>106680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60960</xdr:colOff>
          <xdr:row>0</xdr:row>
          <xdr:rowOff>0</xdr:rowOff>
        </xdr:from>
        <xdr:to>
          <xdr:col>14</xdr:col>
          <xdr:colOff>99060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106680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99060</xdr:colOff>
          <xdr:row>0</xdr:row>
          <xdr:rowOff>0</xdr:rowOff>
        </xdr:from>
        <xdr:to>
          <xdr:col>15</xdr:col>
          <xdr:colOff>22860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22860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69945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2103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7091082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61158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99694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24662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28105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693229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6324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7437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1013114</xdr:colOff>
      <xdr:row>35</xdr:row>
      <xdr:rowOff>17318</xdr:rowOff>
    </xdr:from>
    <xdr:to>
      <xdr:col>18</xdr:col>
      <xdr:colOff>206375</xdr:colOff>
      <xdr:row>48</xdr:row>
      <xdr:rowOff>127000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412749</xdr:colOff>
      <xdr:row>85</xdr:row>
      <xdr:rowOff>37522</xdr:rowOff>
    </xdr:from>
    <xdr:to>
      <xdr:col>19</xdr:col>
      <xdr:colOff>220807</xdr:colOff>
      <xdr:row>102</xdr:row>
      <xdr:rowOff>144318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1007270</xdr:colOff>
      <xdr:row>123</xdr:row>
      <xdr:rowOff>211933</xdr:rowOff>
    </xdr:from>
    <xdr:to>
      <xdr:col>17</xdr:col>
      <xdr:colOff>135732</xdr:colOff>
      <xdr:row>126</xdr:row>
      <xdr:rowOff>99220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>
              <a:extLst>
                <a:ext uri="{FF2B5EF4-FFF2-40B4-BE49-F238E27FC236}">
                  <a16:creationId xmlns:a16="http://schemas.microsoft.com/office/drawing/2014/main" id="{00000000-0008-0000-0700-000002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Pond</m:t>
                        </m:r>
                        <m: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ration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2" name="ZoneTexte 1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6000000}"/>
                </a:ext>
              </a:extLst>
            </xdr:cNvPr>
            <xdr:cNvSpPr txBox="1"/>
          </xdr:nvSpPr>
          <xdr:spPr>
            <a:xfrm>
              <a:off x="1816895" y="27501058"/>
              <a:ext cx="13111162" cy="515937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〖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Pondération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〗_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)/(𝑉𝑎𝑙𝑒𝑢𝑟 𝑎𝑗𝑜𝑢𝑡é𝑒 𝑡𝑜𝑡𝑎𝑙𝑒 𝑑𝑒 𝑙^′ 𝑎𝑛𝑛é𝑒 (𝑡))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  <xdr:twoCellAnchor>
    <xdr:from>
      <xdr:col>1</xdr:col>
      <xdr:colOff>442912</xdr:colOff>
      <xdr:row>160</xdr:row>
      <xdr:rowOff>122278</xdr:rowOff>
    </xdr:from>
    <xdr:to>
      <xdr:col>17</xdr:col>
      <xdr:colOff>450394</xdr:colOff>
      <xdr:row>162</xdr:row>
      <xdr:rowOff>145259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ZoneTexte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fr-FR" sz="1100" b="0" i="0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Contribution</m:t>
                        </m:r>
                      </m:e>
                      <m:sub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𝑖𝑡</m:t>
                        </m:r>
                      </m:sub>
                    </m:sSub>
                    <m:r>
                      <a:rPr lang="fr-FR" sz="1100" b="0" i="0" baseline="0">
                        <a:solidFill>
                          <a:schemeClr val="tx1"/>
                        </a:solidFill>
                        <a:latin typeface="Cambria Math" panose="02040503050406030204" pitchFamily="18" charset="0"/>
                        <a:ea typeface="+mn-ea"/>
                        <a:cs typeface="+mn-cs"/>
                      </a:rPr>
                      <m:t>= </m:t>
                    </m:r>
                    <m:f>
                      <m:fPr>
                        <m:ctrlP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′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 −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𝐴𝑗𝑜𝑢𝑡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𝐵𝑟𝑢𝑡𝑒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𝑎𝑢𝑥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𝑝𝑟𝑖𝑥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𝑐𝑜𝑛𝑠𝑡𝑎𝑛𝑡𝑠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𝑙𝑎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𝑏𝑟𝑎𝑛𝑐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𝑑</m:t>
                            </m:r>
                          </m:e>
                          <m:sup>
                            <m:r>
                              <a:rPr lang="fr-FR" sz="110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𝑎𝑐𝑡𝑖𝑣𝑖𝑡</m:t>
                        </m:r>
                        <m:r>
                          <a:rPr lang="fr-FR" sz="110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𝑖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𝑝𝑜𝑢𝑟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num>
                      <m:den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tx1"/>
                                </a:solidFill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tx1"/>
                            </a:solidFill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)−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𝑉𝑎𝑙𝑒𝑢𝑟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𝑎𝑗𝑜𝑢𝑡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𝑡𝑜𝑡𝑎𝑙𝑒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𝑑𝑒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  <m:sSup>
                          <m:sSupPr>
                            <m:ctrlP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</m:t>
                            </m:r>
                          </m:e>
                          <m:sup>
                            <m:r>
                              <a:rPr lang="fr-FR" sz="1100" b="0" i="1" baseline="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′</m:t>
                            </m:r>
                          </m:sup>
                        </m:sSup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𝑎𝑛𝑛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é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(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  <m:r>
                          <a:rPr lang="fr-FR" sz="1100" b="0" i="1" baseline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Choice>
      <mc:Fallback xmlns="">
        <xdr:sp macro="" textlink="">
          <xdr:nvSpPr>
            <xdr:cNvPr id="3" name="ZoneTexte 2">
              <a:extLst>
                <a:ext uri="{FF2B5EF4-FFF2-40B4-BE49-F238E27FC236}">
                  <a16:creationId xmlns="" xmlns:a16="http://schemas.microsoft.com/office/drawing/2014/main" xmlns:a14="http://schemas.microsoft.com/office/drawing/2010/main" id="{00000000-0008-0000-0D00-000007000000}"/>
                </a:ext>
              </a:extLst>
            </xdr:cNvPr>
            <xdr:cNvSpPr txBox="1"/>
          </xdr:nvSpPr>
          <xdr:spPr>
            <a:xfrm>
              <a:off x="1252537" y="35069503"/>
              <a:ext cx="13990182" cy="442081"/>
            </a:xfrm>
            <a:prstGeom prst="rect">
              <a:avLst/>
            </a:prstGeom>
            <a:ln w="19050"/>
          </xdr:spPr>
          <xdr:style>
            <a:lnRef idx="2">
              <a:schemeClr val="accent2"/>
            </a:lnRef>
            <a:fillRef idx="1">
              <a:schemeClr val="lt1"/>
            </a:fillRef>
            <a:effectRef idx="0">
              <a:schemeClr val="accent2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pPr marL="0" marR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Contribution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𝑖𝑡=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(𝑉𝑎𝑙𝑒𝑢𝑟 𝐴𝑗𝑜𝑢𝑡é𝑒 𝐵𝑟𝑢𝑡𝑒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𝑑𝑒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𝑙𝑎 </a:t>
              </a:r>
              <a:r>
                <a:rPr lang="fr-FR" sz="110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𝑏𝑟𝑎𝑛𝑐ℎ𝑒 𝑑′𝑎𝑐𝑡𝑖𝑣𝑖𝑡é 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(𝑡) − 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𝐴𝑗𝑜𝑢𝑡é𝑒 𝐵𝑟𝑢𝑡𝑒 𝑎𝑢𝑥 𝑝𝑟𝑖𝑥 𝑐𝑜𝑛𝑠𝑡𝑎𝑛𝑡𝑠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𝑑𝑒 𝑙𝑎</a:t>
              </a:r>
              <a:r>
                <a:rPr lang="fr-FR" sz="110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𝑏𝑟𝑎𝑛𝑐ℎ𝑒 𝑑^′ 𝑎𝑐𝑡𝑖𝑣𝑖𝑡é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𝑖 𝑝𝑜𝑢𝑟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fr-FR" sz="1100" b="0" i="0" baseline="0">
                  <a:solidFill>
                    <a:schemeClr val="tx1"/>
                  </a:solidFill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(𝑡)− </a:t>
              </a:r>
              <a:r>
                <a:rPr lang="fr-FR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𝑉𝑎𝑙𝑒𝑢𝑟 𝑎𝑗𝑜𝑢𝑡é𝑒 𝑡𝑜𝑡𝑎𝑙𝑒 𝑑𝑒 𝑙^′ 𝑎𝑛𝑛é𝑒 (𝑡−1)</a:t>
              </a:r>
              <a:r>
                <a:rPr lang="fr-FR" sz="1100" b="0" i="0" baseline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endParaRPr lang="fr-FR" sz="1100">
                <a:solidFill>
                  <a:schemeClr val="tx1"/>
                </a:solidFill>
                <a:latin typeface="+mn-lt"/>
                <a:ea typeface="+mn-ea"/>
                <a:cs typeface="+mn-cs"/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 baseline="0">
                <a:solidFill>
                  <a:schemeClr val="tx1"/>
                </a:solidFill>
              </a:endParaRPr>
            </a:p>
            <a:p>
              <a:endParaRPr lang="fr-FR" sz="1100">
                <a:solidFill>
                  <a:schemeClr val="tx1"/>
                </a:solidFill>
              </a:endParaRP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21425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5105400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BE%20Madagascar%20N&#176;5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ouveau%20LUCIANNA/2-SCTB/1-TBE/TBE%20N&#176;56%20Q3%202024/Q3-2024_Octobre%202024/TBE%20N%2056%20-Finale/TBE%20Madagascar%20N&#176;5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1">
          <cell r="A1">
            <v>1</v>
          </cell>
          <cell r="B1" t="str">
            <v>Série date</v>
          </cell>
          <cell r="C1" t="str">
            <v>Mois</v>
          </cell>
          <cell r="D1" t="str">
            <v>TOTAL CREATIONS</v>
          </cell>
          <cell r="F1" t="str">
            <v>SA</v>
          </cell>
          <cell r="H1" t="str">
            <v>SARL</v>
          </cell>
          <cell r="J1" t="str">
            <v>EI</v>
          </cell>
          <cell r="L1" t="str">
            <v>Total des établissements nouvellement créés à Antananarivo</v>
          </cell>
          <cell r="N1" t="str">
            <v>SECTEUR 1</v>
          </cell>
          <cell r="P1" t="str">
            <v>SECTEUR 2</v>
          </cell>
          <cell r="R1" t="str">
            <v>SECTEUR 3</v>
          </cell>
          <cell r="T1" t="str">
            <v>Valida-tion</v>
          </cell>
        </row>
        <row r="2">
          <cell r="A2">
            <v>2</v>
          </cell>
          <cell r="B2">
            <v>35810</v>
          </cell>
          <cell r="C2">
            <v>35810</v>
          </cell>
          <cell r="T2" t="str">
            <v>v</v>
          </cell>
        </row>
        <row r="3">
          <cell r="A3">
            <v>3</v>
          </cell>
          <cell r="B3">
            <v>35841</v>
          </cell>
          <cell r="C3">
            <v>35841</v>
          </cell>
          <cell r="T3" t="str">
            <v>v</v>
          </cell>
        </row>
        <row r="4">
          <cell r="A4">
            <v>4</v>
          </cell>
          <cell r="B4">
            <v>35869</v>
          </cell>
          <cell r="C4">
            <v>35869</v>
          </cell>
          <cell r="T4" t="str">
            <v>v</v>
          </cell>
        </row>
        <row r="5">
          <cell r="A5">
            <v>5</v>
          </cell>
          <cell r="B5">
            <v>35900</v>
          </cell>
          <cell r="C5">
            <v>35900</v>
          </cell>
          <cell r="T5" t="str">
            <v>v</v>
          </cell>
        </row>
        <row r="6">
          <cell r="A6">
            <v>6</v>
          </cell>
          <cell r="B6">
            <v>35930</v>
          </cell>
          <cell r="C6">
            <v>35930</v>
          </cell>
          <cell r="T6" t="str">
            <v>v</v>
          </cell>
        </row>
        <row r="7">
          <cell r="A7">
            <v>7</v>
          </cell>
          <cell r="B7">
            <v>35961</v>
          </cell>
          <cell r="C7">
            <v>35961</v>
          </cell>
          <cell r="T7" t="str">
            <v>v</v>
          </cell>
        </row>
        <row r="8">
          <cell r="A8">
            <v>8</v>
          </cell>
          <cell r="B8">
            <v>35991</v>
          </cell>
          <cell r="C8">
            <v>35991</v>
          </cell>
          <cell r="T8" t="str">
            <v>v</v>
          </cell>
        </row>
        <row r="9">
          <cell r="A9">
            <v>9</v>
          </cell>
          <cell r="B9">
            <v>36022</v>
          </cell>
          <cell r="C9">
            <v>36022</v>
          </cell>
          <cell r="T9" t="str">
            <v>v</v>
          </cell>
        </row>
        <row r="10">
          <cell r="A10">
            <v>10</v>
          </cell>
          <cell r="B10">
            <v>36053</v>
          </cell>
          <cell r="C10">
            <v>36053</v>
          </cell>
          <cell r="T10" t="str">
            <v>v</v>
          </cell>
        </row>
        <row r="11">
          <cell r="A11">
            <v>11</v>
          </cell>
          <cell r="B11">
            <v>36083</v>
          </cell>
          <cell r="C11">
            <v>36083</v>
          </cell>
          <cell r="T11" t="str">
            <v>v</v>
          </cell>
        </row>
        <row r="12">
          <cell r="A12">
            <v>12</v>
          </cell>
          <cell r="B12">
            <v>36114</v>
          </cell>
          <cell r="C12">
            <v>36114</v>
          </cell>
          <cell r="T12" t="str">
            <v>v</v>
          </cell>
        </row>
        <row r="13">
          <cell r="A13">
            <v>13</v>
          </cell>
          <cell r="B13">
            <v>36144</v>
          </cell>
          <cell r="C13">
            <v>36144</v>
          </cell>
          <cell r="T13" t="str">
            <v>v</v>
          </cell>
        </row>
        <row r="14">
          <cell r="A14">
            <v>14</v>
          </cell>
          <cell r="B14">
            <v>36175</v>
          </cell>
          <cell r="C14">
            <v>36175</v>
          </cell>
          <cell r="T14" t="str">
            <v>v</v>
          </cell>
        </row>
        <row r="15">
          <cell r="A15">
            <v>15</v>
          </cell>
          <cell r="B15">
            <v>36206</v>
          </cell>
          <cell r="C15">
            <v>36206</v>
          </cell>
          <cell r="T15" t="str">
            <v>v</v>
          </cell>
        </row>
        <row r="16">
          <cell r="A16">
            <v>16</v>
          </cell>
          <cell r="B16">
            <v>36234</v>
          </cell>
          <cell r="C16">
            <v>36234</v>
          </cell>
          <cell r="T16" t="str">
            <v>v</v>
          </cell>
        </row>
        <row r="17">
          <cell r="A17">
            <v>17</v>
          </cell>
          <cell r="B17">
            <v>36265</v>
          </cell>
          <cell r="C17">
            <v>36265</v>
          </cell>
          <cell r="T17" t="str">
            <v>v</v>
          </cell>
        </row>
        <row r="18">
          <cell r="A18">
            <v>18</v>
          </cell>
          <cell r="B18">
            <v>36295</v>
          </cell>
          <cell r="C18">
            <v>36295</v>
          </cell>
          <cell r="T18" t="str">
            <v>v</v>
          </cell>
        </row>
        <row r="19">
          <cell r="A19">
            <v>19</v>
          </cell>
          <cell r="B19">
            <v>36326</v>
          </cell>
          <cell r="C19">
            <v>36326</v>
          </cell>
          <cell r="T19" t="str">
            <v>v</v>
          </cell>
        </row>
        <row r="20">
          <cell r="A20">
            <v>20</v>
          </cell>
          <cell r="B20">
            <v>36356</v>
          </cell>
          <cell r="C20">
            <v>36356</v>
          </cell>
          <cell r="T20" t="str">
            <v>v</v>
          </cell>
        </row>
        <row r="21">
          <cell r="A21">
            <v>21</v>
          </cell>
          <cell r="B21">
            <v>36387</v>
          </cell>
          <cell r="C21">
            <v>36387</v>
          </cell>
          <cell r="T21" t="str">
            <v>v</v>
          </cell>
        </row>
        <row r="22">
          <cell r="A22">
            <v>22</v>
          </cell>
          <cell r="B22">
            <v>36418</v>
          </cell>
          <cell r="C22">
            <v>36418</v>
          </cell>
          <cell r="T22" t="str">
            <v>v</v>
          </cell>
        </row>
        <row r="23">
          <cell r="A23">
            <v>23</v>
          </cell>
          <cell r="B23">
            <v>36448</v>
          </cell>
          <cell r="C23">
            <v>36448</v>
          </cell>
          <cell r="T23" t="str">
            <v>v</v>
          </cell>
        </row>
        <row r="24">
          <cell r="A24">
            <v>24</v>
          </cell>
          <cell r="B24">
            <v>36479</v>
          </cell>
          <cell r="C24">
            <v>36479</v>
          </cell>
          <cell r="T24" t="str">
            <v>v</v>
          </cell>
        </row>
        <row r="25">
          <cell r="A25">
            <v>25</v>
          </cell>
          <cell r="B25">
            <v>36509</v>
          </cell>
          <cell r="C25">
            <v>36509</v>
          </cell>
          <cell r="T25" t="str">
            <v>v</v>
          </cell>
        </row>
        <row r="26">
          <cell r="A26">
            <v>26</v>
          </cell>
          <cell r="B26">
            <v>36540</v>
          </cell>
          <cell r="C26">
            <v>36540</v>
          </cell>
          <cell r="T26" t="str">
            <v>v</v>
          </cell>
        </row>
        <row r="27">
          <cell r="A27">
            <v>27</v>
          </cell>
          <cell r="B27">
            <v>36571</v>
          </cell>
          <cell r="C27">
            <v>36571</v>
          </cell>
          <cell r="T27" t="str">
            <v>v</v>
          </cell>
        </row>
        <row r="28">
          <cell r="A28">
            <v>28</v>
          </cell>
          <cell r="B28">
            <v>36600</v>
          </cell>
          <cell r="C28">
            <v>36600</v>
          </cell>
          <cell r="T28" t="str">
            <v>v</v>
          </cell>
        </row>
        <row r="29">
          <cell r="A29">
            <v>29</v>
          </cell>
          <cell r="B29">
            <v>36631</v>
          </cell>
          <cell r="C29">
            <v>36631</v>
          </cell>
          <cell r="T29" t="str">
            <v>v</v>
          </cell>
        </row>
        <row r="30">
          <cell r="A30">
            <v>30</v>
          </cell>
          <cell r="B30">
            <v>36661</v>
          </cell>
          <cell r="C30">
            <v>36661</v>
          </cell>
          <cell r="T30" t="str">
            <v>v</v>
          </cell>
        </row>
        <row r="31">
          <cell r="A31">
            <v>31</v>
          </cell>
          <cell r="B31">
            <v>36692</v>
          </cell>
          <cell r="C31">
            <v>36692</v>
          </cell>
          <cell r="T31" t="str">
            <v>v</v>
          </cell>
        </row>
        <row r="32">
          <cell r="A32">
            <v>32</v>
          </cell>
          <cell r="B32">
            <v>36722</v>
          </cell>
          <cell r="C32">
            <v>36722</v>
          </cell>
          <cell r="T32" t="str">
            <v>v</v>
          </cell>
        </row>
        <row r="33">
          <cell r="A33">
            <v>33</v>
          </cell>
          <cell r="B33">
            <v>36753</v>
          </cell>
          <cell r="C33">
            <v>36753</v>
          </cell>
          <cell r="T33" t="str">
            <v>v</v>
          </cell>
        </row>
        <row r="34">
          <cell r="A34">
            <v>34</v>
          </cell>
          <cell r="B34">
            <v>36784</v>
          </cell>
          <cell r="C34">
            <v>36784</v>
          </cell>
          <cell r="T34" t="str">
            <v>v</v>
          </cell>
        </row>
        <row r="35">
          <cell r="A35">
            <v>35</v>
          </cell>
          <cell r="B35">
            <v>36814</v>
          </cell>
          <cell r="C35">
            <v>36814</v>
          </cell>
          <cell r="T35" t="str">
            <v>v</v>
          </cell>
        </row>
        <row r="36">
          <cell r="A36">
            <v>36</v>
          </cell>
          <cell r="B36">
            <v>36845</v>
          </cell>
          <cell r="C36">
            <v>36845</v>
          </cell>
          <cell r="T36" t="str">
            <v>v</v>
          </cell>
        </row>
        <row r="37">
          <cell r="A37">
            <v>37</v>
          </cell>
          <cell r="B37">
            <v>36875</v>
          </cell>
          <cell r="C37">
            <v>36875</v>
          </cell>
          <cell r="T37" t="str">
            <v>v</v>
          </cell>
        </row>
        <row r="38">
          <cell r="A38">
            <v>38</v>
          </cell>
          <cell r="B38">
            <v>36906</v>
          </cell>
          <cell r="C38">
            <v>36906</v>
          </cell>
          <cell r="T38" t="str">
            <v>v</v>
          </cell>
        </row>
        <row r="39">
          <cell r="A39">
            <v>39</v>
          </cell>
          <cell r="B39">
            <v>36937</v>
          </cell>
          <cell r="C39">
            <v>36937</v>
          </cell>
          <cell r="T39" t="str">
            <v>v</v>
          </cell>
        </row>
        <row r="40">
          <cell r="A40">
            <v>40</v>
          </cell>
          <cell r="B40">
            <v>36965</v>
          </cell>
          <cell r="C40">
            <v>36965</v>
          </cell>
          <cell r="T40" t="str">
            <v>v</v>
          </cell>
        </row>
        <row r="41">
          <cell r="A41">
            <v>41</v>
          </cell>
          <cell r="B41">
            <v>36996</v>
          </cell>
          <cell r="C41">
            <v>36996</v>
          </cell>
          <cell r="T41" t="str">
            <v>v</v>
          </cell>
        </row>
        <row r="42">
          <cell r="A42">
            <v>42</v>
          </cell>
          <cell r="B42">
            <v>37026</v>
          </cell>
          <cell r="C42">
            <v>37026</v>
          </cell>
          <cell r="T42" t="str">
            <v>v</v>
          </cell>
        </row>
        <row r="43">
          <cell r="A43">
            <v>43</v>
          </cell>
          <cell r="B43">
            <v>37057</v>
          </cell>
          <cell r="C43">
            <v>37057</v>
          </cell>
          <cell r="T43" t="str">
            <v>v</v>
          </cell>
        </row>
        <row r="44">
          <cell r="A44">
            <v>44</v>
          </cell>
          <cell r="B44">
            <v>37087</v>
          </cell>
          <cell r="C44">
            <v>37087</v>
          </cell>
          <cell r="T44" t="str">
            <v>v</v>
          </cell>
        </row>
        <row r="45">
          <cell r="A45">
            <v>45</v>
          </cell>
          <cell r="B45">
            <v>37118</v>
          </cell>
          <cell r="C45">
            <v>37118</v>
          </cell>
          <cell r="T45" t="str">
            <v>v</v>
          </cell>
        </row>
        <row r="46">
          <cell r="A46">
            <v>46</v>
          </cell>
          <cell r="B46">
            <v>37149</v>
          </cell>
          <cell r="C46">
            <v>37149</v>
          </cell>
          <cell r="T46" t="str">
            <v>v</v>
          </cell>
        </row>
        <row r="47">
          <cell r="A47">
            <v>47</v>
          </cell>
          <cell r="B47">
            <v>37179</v>
          </cell>
          <cell r="C47">
            <v>37179</v>
          </cell>
          <cell r="T47" t="str">
            <v>v</v>
          </cell>
        </row>
        <row r="48">
          <cell r="A48">
            <v>48</v>
          </cell>
          <cell r="B48">
            <v>37210</v>
          </cell>
          <cell r="C48">
            <v>37210</v>
          </cell>
          <cell r="T48" t="str">
            <v>v</v>
          </cell>
        </row>
        <row r="49">
          <cell r="A49">
            <v>49</v>
          </cell>
          <cell r="B49">
            <v>37240</v>
          </cell>
          <cell r="C49">
            <v>37240</v>
          </cell>
          <cell r="T49" t="str">
            <v>v</v>
          </cell>
        </row>
        <row r="50">
          <cell r="A50">
            <v>50</v>
          </cell>
          <cell r="B50">
            <v>37271</v>
          </cell>
          <cell r="C50">
            <v>37271</v>
          </cell>
          <cell r="T50" t="str">
            <v>v</v>
          </cell>
        </row>
        <row r="51">
          <cell r="A51">
            <v>51</v>
          </cell>
          <cell r="B51">
            <v>37302</v>
          </cell>
          <cell r="C51">
            <v>37302</v>
          </cell>
          <cell r="T51" t="str">
            <v>v</v>
          </cell>
        </row>
        <row r="52">
          <cell r="A52">
            <v>52</v>
          </cell>
          <cell r="B52">
            <v>37330</v>
          </cell>
          <cell r="C52">
            <v>37330</v>
          </cell>
          <cell r="T52" t="str">
            <v>v</v>
          </cell>
        </row>
        <row r="53">
          <cell r="A53">
            <v>53</v>
          </cell>
          <cell r="B53">
            <v>37361</v>
          </cell>
          <cell r="C53">
            <v>37361</v>
          </cell>
          <cell r="T53" t="str">
            <v>v</v>
          </cell>
        </row>
        <row r="54">
          <cell r="A54">
            <v>54</v>
          </cell>
          <cell r="B54">
            <v>37391</v>
          </cell>
          <cell r="C54">
            <v>37391</v>
          </cell>
          <cell r="T54" t="str">
            <v>v</v>
          </cell>
        </row>
        <row r="55">
          <cell r="A55">
            <v>55</v>
          </cell>
          <cell r="B55">
            <v>37422</v>
          </cell>
          <cell r="C55">
            <v>37422</v>
          </cell>
          <cell r="T55" t="str">
            <v>v</v>
          </cell>
        </row>
        <row r="56">
          <cell r="A56">
            <v>56</v>
          </cell>
          <cell r="B56">
            <v>37452</v>
          </cell>
          <cell r="C56">
            <v>37452</v>
          </cell>
          <cell r="T56" t="str">
            <v>v</v>
          </cell>
        </row>
        <row r="57">
          <cell r="A57">
            <v>57</v>
          </cell>
          <cell r="B57">
            <v>37483</v>
          </cell>
          <cell r="C57">
            <v>37483</v>
          </cell>
          <cell r="T57" t="str">
            <v>v</v>
          </cell>
        </row>
        <row r="58">
          <cell r="A58">
            <v>58</v>
          </cell>
          <cell r="B58">
            <v>37514</v>
          </cell>
          <cell r="C58">
            <v>37514</v>
          </cell>
          <cell r="T58" t="str">
            <v>v</v>
          </cell>
        </row>
        <row r="59">
          <cell r="A59">
            <v>59</v>
          </cell>
          <cell r="B59">
            <v>37544</v>
          </cell>
          <cell r="C59">
            <v>37544</v>
          </cell>
          <cell r="T59" t="str">
            <v>v</v>
          </cell>
        </row>
        <row r="60">
          <cell r="A60">
            <v>60</v>
          </cell>
          <cell r="B60">
            <v>37575</v>
          </cell>
          <cell r="C60">
            <v>37575</v>
          </cell>
          <cell r="T60" t="str">
            <v>v</v>
          </cell>
        </row>
        <row r="61">
          <cell r="A61">
            <v>61</v>
          </cell>
          <cell r="B61">
            <v>37605</v>
          </cell>
          <cell r="C61">
            <v>37605</v>
          </cell>
          <cell r="T61" t="str">
            <v>v</v>
          </cell>
        </row>
        <row r="62">
          <cell r="A62">
            <v>62</v>
          </cell>
          <cell r="B62">
            <v>37636</v>
          </cell>
          <cell r="C62">
            <v>37636</v>
          </cell>
          <cell r="T62" t="str">
            <v>v</v>
          </cell>
        </row>
        <row r="63">
          <cell r="A63">
            <v>63</v>
          </cell>
          <cell r="B63">
            <v>37667</v>
          </cell>
          <cell r="C63">
            <v>37667</v>
          </cell>
          <cell r="T63" t="str">
            <v>v</v>
          </cell>
        </row>
        <row r="64">
          <cell r="A64">
            <v>64</v>
          </cell>
          <cell r="B64">
            <v>37695</v>
          </cell>
          <cell r="C64">
            <v>37695</v>
          </cell>
          <cell r="T64" t="str">
            <v>v</v>
          </cell>
        </row>
        <row r="65">
          <cell r="A65">
            <v>65</v>
          </cell>
          <cell r="B65">
            <v>37726</v>
          </cell>
          <cell r="C65">
            <v>37726</v>
          </cell>
          <cell r="T65" t="str">
            <v>v</v>
          </cell>
        </row>
        <row r="66">
          <cell r="A66">
            <v>66</v>
          </cell>
          <cell r="B66">
            <v>37756</v>
          </cell>
          <cell r="C66">
            <v>37756</v>
          </cell>
          <cell r="T66" t="str">
            <v>v</v>
          </cell>
        </row>
        <row r="67">
          <cell r="A67">
            <v>67</v>
          </cell>
          <cell r="B67">
            <v>37787</v>
          </cell>
          <cell r="C67">
            <v>37787</v>
          </cell>
          <cell r="T67" t="str">
            <v>v</v>
          </cell>
        </row>
        <row r="68">
          <cell r="A68">
            <v>68</v>
          </cell>
          <cell r="B68">
            <v>37817</v>
          </cell>
          <cell r="C68">
            <v>37817</v>
          </cell>
          <cell r="T68" t="str">
            <v>v</v>
          </cell>
        </row>
        <row r="69">
          <cell r="A69">
            <v>69</v>
          </cell>
          <cell r="B69">
            <v>37848</v>
          </cell>
          <cell r="C69">
            <v>37848</v>
          </cell>
          <cell r="T69" t="str">
            <v>v</v>
          </cell>
        </row>
        <row r="70">
          <cell r="A70">
            <v>70</v>
          </cell>
          <cell r="B70">
            <v>37879</v>
          </cell>
          <cell r="C70">
            <v>37879</v>
          </cell>
          <cell r="T70" t="str">
            <v>v</v>
          </cell>
        </row>
        <row r="71">
          <cell r="A71">
            <v>71</v>
          </cell>
          <cell r="B71">
            <v>37909</v>
          </cell>
          <cell r="C71">
            <v>37909</v>
          </cell>
          <cell r="T71" t="str">
            <v>v</v>
          </cell>
        </row>
        <row r="72">
          <cell r="A72">
            <v>72</v>
          </cell>
          <cell r="B72">
            <v>37940</v>
          </cell>
          <cell r="C72">
            <v>37940</v>
          </cell>
          <cell r="T72" t="str">
            <v>v</v>
          </cell>
        </row>
        <row r="73">
          <cell r="A73">
            <v>73</v>
          </cell>
          <cell r="B73">
            <v>37970</v>
          </cell>
          <cell r="C73">
            <v>37970</v>
          </cell>
          <cell r="T73" t="str">
            <v>v</v>
          </cell>
        </row>
        <row r="74">
          <cell r="A74">
            <v>74</v>
          </cell>
          <cell r="B74">
            <v>38001</v>
          </cell>
          <cell r="C74">
            <v>38001</v>
          </cell>
          <cell r="T74" t="str">
            <v>v</v>
          </cell>
        </row>
        <row r="75">
          <cell r="A75">
            <v>75</v>
          </cell>
          <cell r="B75">
            <v>38032</v>
          </cell>
          <cell r="C75">
            <v>38032</v>
          </cell>
          <cell r="T75" t="str">
            <v>v</v>
          </cell>
        </row>
        <row r="76">
          <cell r="A76">
            <v>76</v>
          </cell>
          <cell r="B76">
            <v>38061</v>
          </cell>
          <cell r="C76">
            <v>38061</v>
          </cell>
          <cell r="T76" t="str">
            <v>v</v>
          </cell>
        </row>
        <row r="77">
          <cell r="A77">
            <v>77</v>
          </cell>
          <cell r="B77">
            <v>38092</v>
          </cell>
          <cell r="C77">
            <v>38092</v>
          </cell>
          <cell r="T77" t="str">
            <v>v</v>
          </cell>
        </row>
        <row r="78">
          <cell r="A78">
            <v>78</v>
          </cell>
          <cell r="B78">
            <v>38122</v>
          </cell>
          <cell r="C78">
            <v>38122</v>
          </cell>
          <cell r="T78" t="str">
            <v>v</v>
          </cell>
        </row>
        <row r="79">
          <cell r="A79">
            <v>79</v>
          </cell>
          <cell r="B79">
            <v>38153</v>
          </cell>
          <cell r="C79">
            <v>38153</v>
          </cell>
          <cell r="T79" t="str">
            <v>v</v>
          </cell>
        </row>
        <row r="80">
          <cell r="A80">
            <v>80</v>
          </cell>
          <cell r="B80">
            <v>38183</v>
          </cell>
          <cell r="C80">
            <v>38183</v>
          </cell>
          <cell r="T80" t="str">
            <v>v</v>
          </cell>
        </row>
        <row r="81">
          <cell r="A81">
            <v>81</v>
          </cell>
          <cell r="B81">
            <v>38214</v>
          </cell>
          <cell r="C81">
            <v>38214</v>
          </cell>
          <cell r="T81" t="str">
            <v>v</v>
          </cell>
        </row>
        <row r="82">
          <cell r="A82">
            <v>82</v>
          </cell>
          <cell r="B82">
            <v>38245</v>
          </cell>
          <cell r="C82">
            <v>38245</v>
          </cell>
          <cell r="T82" t="str">
            <v>v</v>
          </cell>
        </row>
        <row r="83">
          <cell r="A83">
            <v>83</v>
          </cell>
          <cell r="B83">
            <v>38275</v>
          </cell>
          <cell r="C83">
            <v>38275</v>
          </cell>
          <cell r="T83" t="str">
            <v>v</v>
          </cell>
        </row>
        <row r="84">
          <cell r="A84">
            <v>84</v>
          </cell>
          <cell r="B84">
            <v>38306</v>
          </cell>
          <cell r="C84">
            <v>38306</v>
          </cell>
          <cell r="T84" t="str">
            <v>v</v>
          </cell>
        </row>
        <row r="85">
          <cell r="A85">
            <v>85</v>
          </cell>
          <cell r="B85">
            <v>38336</v>
          </cell>
          <cell r="C85">
            <v>38336</v>
          </cell>
          <cell r="T85" t="str">
            <v>v</v>
          </cell>
        </row>
        <row r="86">
          <cell r="A86">
            <v>86</v>
          </cell>
          <cell r="B86">
            <v>38367</v>
          </cell>
          <cell r="C86">
            <v>38367</v>
          </cell>
          <cell r="T86" t="str">
            <v>v</v>
          </cell>
        </row>
        <row r="87">
          <cell r="A87">
            <v>87</v>
          </cell>
          <cell r="B87">
            <v>38398</v>
          </cell>
          <cell r="C87">
            <v>38398</v>
          </cell>
          <cell r="T87" t="str">
            <v>v</v>
          </cell>
        </row>
        <row r="88">
          <cell r="A88">
            <v>88</v>
          </cell>
          <cell r="B88">
            <v>38426</v>
          </cell>
          <cell r="C88">
            <v>38426</v>
          </cell>
          <cell r="T88" t="str">
            <v>v</v>
          </cell>
        </row>
        <row r="89">
          <cell r="A89">
            <v>89</v>
          </cell>
          <cell r="B89">
            <v>38457</v>
          </cell>
          <cell r="C89">
            <v>38457</v>
          </cell>
          <cell r="T89" t="str">
            <v>v</v>
          </cell>
        </row>
        <row r="90">
          <cell r="A90">
            <v>90</v>
          </cell>
          <cell r="B90">
            <v>38487</v>
          </cell>
          <cell r="C90">
            <v>38487</v>
          </cell>
          <cell r="T90" t="str">
            <v>v</v>
          </cell>
        </row>
        <row r="91">
          <cell r="A91">
            <v>91</v>
          </cell>
          <cell r="B91">
            <v>38518</v>
          </cell>
          <cell r="C91">
            <v>38518</v>
          </cell>
          <cell r="T91" t="str">
            <v>v</v>
          </cell>
        </row>
        <row r="92">
          <cell r="A92">
            <v>92</v>
          </cell>
          <cell r="B92">
            <v>38548</v>
          </cell>
          <cell r="C92">
            <v>38548</v>
          </cell>
          <cell r="T92" t="str">
            <v>v</v>
          </cell>
        </row>
        <row r="93">
          <cell r="A93">
            <v>93</v>
          </cell>
          <cell r="B93">
            <v>38579</v>
          </cell>
          <cell r="C93">
            <v>38579</v>
          </cell>
          <cell r="T93" t="str">
            <v>v</v>
          </cell>
        </row>
        <row r="94">
          <cell r="A94">
            <v>94</v>
          </cell>
          <cell r="B94">
            <v>38610</v>
          </cell>
          <cell r="C94">
            <v>38610</v>
          </cell>
          <cell r="T94" t="str">
            <v>v</v>
          </cell>
        </row>
        <row r="95">
          <cell r="A95">
            <v>95</v>
          </cell>
          <cell r="B95">
            <v>38640</v>
          </cell>
          <cell r="C95">
            <v>38640</v>
          </cell>
          <cell r="T95" t="str">
            <v>v</v>
          </cell>
        </row>
        <row r="96">
          <cell r="A96">
            <v>96</v>
          </cell>
          <cell r="B96">
            <v>38671</v>
          </cell>
          <cell r="C96">
            <v>38671</v>
          </cell>
          <cell r="T96" t="str">
            <v>v</v>
          </cell>
        </row>
        <row r="97">
          <cell r="A97">
            <v>97</v>
          </cell>
          <cell r="B97">
            <v>38701</v>
          </cell>
          <cell r="C97">
            <v>38701</v>
          </cell>
          <cell r="T97" t="str">
            <v>v</v>
          </cell>
        </row>
        <row r="98">
          <cell r="A98">
            <v>98</v>
          </cell>
          <cell r="B98">
            <v>38732</v>
          </cell>
          <cell r="C98">
            <v>38732</v>
          </cell>
          <cell r="T98" t="str">
            <v>v</v>
          </cell>
        </row>
        <row r="99">
          <cell r="A99">
            <v>99</v>
          </cell>
          <cell r="B99">
            <v>38763</v>
          </cell>
          <cell r="C99">
            <v>38763</v>
          </cell>
          <cell r="T99" t="str">
            <v>v</v>
          </cell>
        </row>
        <row r="100">
          <cell r="A100">
            <v>100</v>
          </cell>
          <cell r="B100">
            <v>38791</v>
          </cell>
          <cell r="C100">
            <v>38791</v>
          </cell>
          <cell r="T100" t="str">
            <v>v</v>
          </cell>
        </row>
        <row r="101">
          <cell r="A101">
            <v>101</v>
          </cell>
          <cell r="B101">
            <v>38822</v>
          </cell>
          <cell r="C101">
            <v>38822</v>
          </cell>
          <cell r="T101" t="str">
            <v>v</v>
          </cell>
        </row>
        <row r="102">
          <cell r="A102">
            <v>102</v>
          </cell>
          <cell r="B102">
            <v>38852</v>
          </cell>
          <cell r="C102">
            <v>38852</v>
          </cell>
          <cell r="T102" t="str">
            <v>v</v>
          </cell>
        </row>
        <row r="103">
          <cell r="A103">
            <v>103</v>
          </cell>
          <cell r="B103">
            <v>38883</v>
          </cell>
          <cell r="C103">
            <v>38883</v>
          </cell>
          <cell r="T103" t="str">
            <v>v</v>
          </cell>
        </row>
        <row r="104">
          <cell r="A104">
            <v>104</v>
          </cell>
          <cell r="B104">
            <v>38913</v>
          </cell>
          <cell r="C104">
            <v>38913</v>
          </cell>
          <cell r="T104" t="str">
            <v>v</v>
          </cell>
        </row>
        <row r="105">
          <cell r="A105">
            <v>105</v>
          </cell>
          <cell r="B105">
            <v>38944</v>
          </cell>
          <cell r="C105">
            <v>38944</v>
          </cell>
          <cell r="T105" t="str">
            <v>v</v>
          </cell>
        </row>
        <row r="106">
          <cell r="A106">
            <v>106</v>
          </cell>
          <cell r="B106">
            <v>38975</v>
          </cell>
          <cell r="C106">
            <v>38975</v>
          </cell>
          <cell r="T106" t="str">
            <v>v</v>
          </cell>
        </row>
        <row r="107">
          <cell r="A107">
            <v>107</v>
          </cell>
          <cell r="B107">
            <v>39005</v>
          </cell>
          <cell r="C107">
            <v>39005</v>
          </cell>
          <cell r="T107" t="str">
            <v>v</v>
          </cell>
        </row>
        <row r="108">
          <cell r="A108">
            <v>108</v>
          </cell>
          <cell r="B108">
            <v>39036</v>
          </cell>
          <cell r="C108">
            <v>39036</v>
          </cell>
          <cell r="T108" t="str">
            <v>v</v>
          </cell>
        </row>
        <row r="109">
          <cell r="A109">
            <v>109</v>
          </cell>
          <cell r="B109">
            <v>39066</v>
          </cell>
          <cell r="C109">
            <v>39066</v>
          </cell>
          <cell r="T109" t="str">
            <v>v</v>
          </cell>
        </row>
        <row r="110">
          <cell r="A110">
            <v>110</v>
          </cell>
          <cell r="B110">
            <v>39097</v>
          </cell>
          <cell r="C110">
            <v>39097</v>
          </cell>
          <cell r="D110">
            <v>682</v>
          </cell>
          <cell r="F110">
            <v>0</v>
          </cell>
          <cell r="H110">
            <v>77</v>
          </cell>
          <cell r="J110">
            <v>595</v>
          </cell>
          <cell r="L110">
            <v>414</v>
          </cell>
          <cell r="N110">
            <v>7</v>
          </cell>
          <cell r="P110">
            <v>59</v>
          </cell>
          <cell r="R110">
            <v>348</v>
          </cell>
          <cell r="T110" t="str">
            <v>v</v>
          </cell>
        </row>
        <row r="111">
          <cell r="A111">
            <v>111</v>
          </cell>
          <cell r="B111">
            <v>39128</v>
          </cell>
          <cell r="C111">
            <v>39128</v>
          </cell>
          <cell r="D111">
            <v>928</v>
          </cell>
          <cell r="F111">
            <v>3</v>
          </cell>
          <cell r="H111">
            <v>86</v>
          </cell>
          <cell r="J111">
            <v>826</v>
          </cell>
          <cell r="L111">
            <v>555</v>
          </cell>
          <cell r="N111">
            <v>5</v>
          </cell>
          <cell r="P111">
            <v>78</v>
          </cell>
          <cell r="R111">
            <v>472</v>
          </cell>
          <cell r="T111" t="str">
            <v>v</v>
          </cell>
        </row>
        <row r="112">
          <cell r="A112">
            <v>112</v>
          </cell>
          <cell r="B112">
            <v>39156</v>
          </cell>
          <cell r="C112">
            <v>39156</v>
          </cell>
          <cell r="D112">
            <v>1075</v>
          </cell>
          <cell r="F112">
            <v>1</v>
          </cell>
          <cell r="H112">
            <v>113</v>
          </cell>
          <cell r="J112">
            <v>953</v>
          </cell>
          <cell r="L112">
            <v>645</v>
          </cell>
          <cell r="N112">
            <v>8</v>
          </cell>
          <cell r="P112">
            <v>96</v>
          </cell>
          <cell r="R112">
            <v>541</v>
          </cell>
          <cell r="T112" t="str">
            <v>v</v>
          </cell>
        </row>
        <row r="113">
          <cell r="A113">
            <v>113</v>
          </cell>
          <cell r="B113">
            <v>39187</v>
          </cell>
          <cell r="C113">
            <v>39187</v>
          </cell>
          <cell r="D113">
            <v>951</v>
          </cell>
          <cell r="F113">
            <v>0</v>
          </cell>
          <cell r="H113">
            <v>104</v>
          </cell>
          <cell r="J113">
            <v>834</v>
          </cell>
          <cell r="L113">
            <v>573</v>
          </cell>
          <cell r="N113">
            <v>6</v>
          </cell>
          <cell r="P113">
            <v>76</v>
          </cell>
          <cell r="R113">
            <v>491</v>
          </cell>
          <cell r="T113" t="str">
            <v>v</v>
          </cell>
        </row>
        <row r="114">
          <cell r="A114">
            <v>114</v>
          </cell>
          <cell r="B114">
            <v>39217</v>
          </cell>
          <cell r="C114">
            <v>39217</v>
          </cell>
          <cell r="D114">
            <v>999</v>
          </cell>
          <cell r="F114">
            <v>2</v>
          </cell>
          <cell r="H114">
            <v>111</v>
          </cell>
          <cell r="J114">
            <v>873</v>
          </cell>
          <cell r="L114">
            <v>609</v>
          </cell>
          <cell r="N114">
            <v>7</v>
          </cell>
          <cell r="P114">
            <v>70</v>
          </cell>
          <cell r="R114">
            <v>532</v>
          </cell>
          <cell r="T114" t="str">
            <v>v</v>
          </cell>
        </row>
        <row r="115">
          <cell r="A115">
            <v>115</v>
          </cell>
          <cell r="B115">
            <v>39248</v>
          </cell>
          <cell r="C115">
            <v>39248</v>
          </cell>
          <cell r="D115">
            <v>810</v>
          </cell>
          <cell r="F115">
            <v>0</v>
          </cell>
          <cell r="H115">
            <v>93</v>
          </cell>
          <cell r="J115">
            <v>709</v>
          </cell>
          <cell r="L115">
            <v>474</v>
          </cell>
          <cell r="N115">
            <v>4</v>
          </cell>
          <cell r="P115">
            <v>49</v>
          </cell>
          <cell r="R115">
            <v>421</v>
          </cell>
          <cell r="T115" t="str">
            <v>v</v>
          </cell>
        </row>
        <row r="116">
          <cell r="A116">
            <v>116</v>
          </cell>
          <cell r="B116">
            <v>39278</v>
          </cell>
          <cell r="C116">
            <v>39278</v>
          </cell>
          <cell r="D116">
            <v>873</v>
          </cell>
          <cell r="F116">
            <v>1</v>
          </cell>
          <cell r="H116">
            <v>105</v>
          </cell>
          <cell r="J116">
            <v>759</v>
          </cell>
          <cell r="L116">
            <v>513</v>
          </cell>
          <cell r="N116">
            <v>8</v>
          </cell>
          <cell r="P116">
            <v>70</v>
          </cell>
          <cell r="R116">
            <v>435</v>
          </cell>
          <cell r="T116" t="str">
            <v>v</v>
          </cell>
        </row>
        <row r="117">
          <cell r="A117">
            <v>117</v>
          </cell>
          <cell r="B117">
            <v>39309</v>
          </cell>
          <cell r="C117">
            <v>39309</v>
          </cell>
          <cell r="D117">
            <v>725</v>
          </cell>
          <cell r="F117">
            <v>3</v>
          </cell>
          <cell r="H117">
            <v>81</v>
          </cell>
          <cell r="J117">
            <v>635</v>
          </cell>
          <cell r="L117">
            <v>432</v>
          </cell>
          <cell r="N117">
            <v>5</v>
          </cell>
          <cell r="P117">
            <v>44</v>
          </cell>
          <cell r="R117">
            <v>383</v>
          </cell>
          <cell r="T117" t="str">
            <v>v</v>
          </cell>
        </row>
        <row r="118">
          <cell r="A118">
            <v>118</v>
          </cell>
          <cell r="B118">
            <v>39340</v>
          </cell>
          <cell r="C118">
            <v>39340</v>
          </cell>
          <cell r="D118">
            <v>745</v>
          </cell>
          <cell r="F118">
            <v>0</v>
          </cell>
          <cell r="H118">
            <v>90</v>
          </cell>
          <cell r="J118">
            <v>646</v>
          </cell>
          <cell r="L118">
            <v>458</v>
          </cell>
          <cell r="N118">
            <v>9</v>
          </cell>
          <cell r="P118">
            <v>49</v>
          </cell>
          <cell r="R118">
            <v>400</v>
          </cell>
          <cell r="T118" t="str">
            <v>v</v>
          </cell>
        </row>
        <row r="119">
          <cell r="A119">
            <v>119</v>
          </cell>
          <cell r="B119">
            <v>39370</v>
          </cell>
          <cell r="C119">
            <v>39370</v>
          </cell>
          <cell r="D119">
            <v>962</v>
          </cell>
          <cell r="F119">
            <v>1</v>
          </cell>
          <cell r="H119">
            <v>86</v>
          </cell>
          <cell r="J119">
            <v>852</v>
          </cell>
          <cell r="L119">
            <v>514</v>
          </cell>
          <cell r="N119">
            <v>4</v>
          </cell>
          <cell r="P119">
            <v>65</v>
          </cell>
          <cell r="R119">
            <v>445</v>
          </cell>
          <cell r="T119" t="str">
            <v>v</v>
          </cell>
        </row>
        <row r="120">
          <cell r="A120">
            <v>120</v>
          </cell>
          <cell r="B120">
            <v>39401</v>
          </cell>
          <cell r="C120">
            <v>39401</v>
          </cell>
          <cell r="D120">
            <v>1086</v>
          </cell>
          <cell r="F120">
            <v>2</v>
          </cell>
          <cell r="H120">
            <v>109</v>
          </cell>
          <cell r="J120">
            <v>964</v>
          </cell>
          <cell r="L120">
            <v>385</v>
          </cell>
          <cell r="N120">
            <v>4</v>
          </cell>
          <cell r="P120">
            <v>41</v>
          </cell>
          <cell r="R120">
            <v>340</v>
          </cell>
          <cell r="T120" t="str">
            <v>v</v>
          </cell>
        </row>
        <row r="121">
          <cell r="A121">
            <v>121</v>
          </cell>
          <cell r="B121">
            <v>39431</v>
          </cell>
          <cell r="C121">
            <v>39431</v>
          </cell>
          <cell r="D121">
            <v>511</v>
          </cell>
          <cell r="F121">
            <v>1</v>
          </cell>
          <cell r="H121">
            <v>70</v>
          </cell>
          <cell r="J121">
            <v>429</v>
          </cell>
          <cell r="L121">
            <v>319</v>
          </cell>
          <cell r="N121">
            <v>4</v>
          </cell>
          <cell r="P121">
            <v>32</v>
          </cell>
          <cell r="R121">
            <v>283</v>
          </cell>
          <cell r="T121" t="str">
            <v>v</v>
          </cell>
        </row>
        <row r="122">
          <cell r="A122">
            <v>122</v>
          </cell>
          <cell r="B122">
            <v>39462</v>
          </cell>
          <cell r="C122">
            <v>39462</v>
          </cell>
          <cell r="D122">
            <v>695</v>
          </cell>
          <cell r="F122">
            <v>2</v>
          </cell>
          <cell r="H122">
            <v>81</v>
          </cell>
          <cell r="J122">
            <v>608</v>
          </cell>
          <cell r="L122">
            <v>375</v>
          </cell>
          <cell r="N122">
            <v>3</v>
          </cell>
          <cell r="P122">
            <v>43</v>
          </cell>
          <cell r="R122">
            <v>329</v>
          </cell>
          <cell r="T122" t="str">
            <v>v</v>
          </cell>
        </row>
        <row r="123">
          <cell r="A123">
            <v>123</v>
          </cell>
          <cell r="B123">
            <v>39493</v>
          </cell>
          <cell r="C123">
            <v>39493</v>
          </cell>
          <cell r="D123">
            <v>1222</v>
          </cell>
          <cell r="F123">
            <v>2</v>
          </cell>
          <cell r="H123">
            <v>94</v>
          </cell>
          <cell r="J123">
            <v>1115</v>
          </cell>
          <cell r="L123">
            <v>949</v>
          </cell>
          <cell r="N123">
            <v>5</v>
          </cell>
          <cell r="P123">
            <v>74</v>
          </cell>
          <cell r="R123">
            <v>870</v>
          </cell>
          <cell r="T123" t="str">
            <v>v</v>
          </cell>
        </row>
        <row r="124">
          <cell r="A124">
            <v>124</v>
          </cell>
          <cell r="B124">
            <v>39522</v>
          </cell>
          <cell r="C124">
            <v>39522</v>
          </cell>
          <cell r="D124">
            <v>1259</v>
          </cell>
          <cell r="F124">
            <v>3</v>
          </cell>
          <cell r="H124">
            <v>106</v>
          </cell>
          <cell r="J124">
            <v>1141</v>
          </cell>
          <cell r="L124">
            <v>963</v>
          </cell>
          <cell r="N124">
            <v>8</v>
          </cell>
          <cell r="P124">
            <v>75</v>
          </cell>
          <cell r="R124">
            <v>880</v>
          </cell>
          <cell r="T124" t="str">
            <v>v</v>
          </cell>
        </row>
        <row r="125">
          <cell r="A125">
            <v>125</v>
          </cell>
          <cell r="B125">
            <v>39553</v>
          </cell>
          <cell r="C125">
            <v>39553</v>
          </cell>
          <cell r="D125">
            <v>1108</v>
          </cell>
          <cell r="F125">
            <v>2</v>
          </cell>
          <cell r="H125">
            <v>134</v>
          </cell>
          <cell r="J125">
            <v>965</v>
          </cell>
          <cell r="L125">
            <v>749</v>
          </cell>
          <cell r="N125">
            <v>11</v>
          </cell>
          <cell r="P125">
            <v>54</v>
          </cell>
          <cell r="R125">
            <v>684</v>
          </cell>
          <cell r="T125" t="str">
            <v>v</v>
          </cell>
        </row>
        <row r="126">
          <cell r="A126">
            <v>126</v>
          </cell>
          <cell r="B126">
            <v>39583</v>
          </cell>
          <cell r="C126">
            <v>39583</v>
          </cell>
          <cell r="D126">
            <v>848</v>
          </cell>
          <cell r="F126">
            <v>2</v>
          </cell>
          <cell r="H126">
            <v>105</v>
          </cell>
          <cell r="J126">
            <v>732</v>
          </cell>
          <cell r="L126">
            <v>523</v>
          </cell>
          <cell r="N126">
            <v>12</v>
          </cell>
          <cell r="P126">
            <v>66</v>
          </cell>
          <cell r="R126">
            <v>445</v>
          </cell>
          <cell r="T126" t="str">
            <v>v</v>
          </cell>
        </row>
        <row r="127">
          <cell r="A127">
            <v>127</v>
          </cell>
          <cell r="B127">
            <v>39614</v>
          </cell>
          <cell r="C127">
            <v>39614</v>
          </cell>
          <cell r="D127">
            <v>1014</v>
          </cell>
          <cell r="F127">
            <v>4</v>
          </cell>
          <cell r="H127">
            <v>104</v>
          </cell>
          <cell r="J127">
            <v>899</v>
          </cell>
          <cell r="L127">
            <v>707</v>
          </cell>
          <cell r="N127">
            <v>20</v>
          </cell>
          <cell r="P127">
            <v>71</v>
          </cell>
          <cell r="R127">
            <v>616</v>
          </cell>
          <cell r="T127" t="str">
            <v>v</v>
          </cell>
        </row>
        <row r="128">
          <cell r="A128">
            <v>128</v>
          </cell>
          <cell r="B128">
            <v>39644</v>
          </cell>
          <cell r="C128">
            <v>39644</v>
          </cell>
          <cell r="D128">
            <v>2282</v>
          </cell>
          <cell r="F128">
            <v>2</v>
          </cell>
          <cell r="H128">
            <v>106</v>
          </cell>
          <cell r="J128">
            <v>2161</v>
          </cell>
          <cell r="L128">
            <v>583</v>
          </cell>
          <cell r="N128">
            <v>14</v>
          </cell>
          <cell r="P128">
            <v>53</v>
          </cell>
          <cell r="R128">
            <v>516</v>
          </cell>
          <cell r="T128" t="str">
            <v>v</v>
          </cell>
        </row>
        <row r="129">
          <cell r="A129">
            <v>129</v>
          </cell>
          <cell r="B129">
            <v>39675</v>
          </cell>
          <cell r="C129">
            <v>39675</v>
          </cell>
          <cell r="D129">
            <v>822</v>
          </cell>
          <cell r="F129">
            <v>1</v>
          </cell>
          <cell r="H129">
            <v>88</v>
          </cell>
          <cell r="J129">
            <v>722</v>
          </cell>
          <cell r="L129">
            <v>491</v>
          </cell>
          <cell r="N129">
            <v>5</v>
          </cell>
          <cell r="P129">
            <v>41</v>
          </cell>
          <cell r="R129">
            <v>445</v>
          </cell>
          <cell r="T129" t="str">
            <v>v</v>
          </cell>
        </row>
        <row r="130">
          <cell r="A130">
            <v>130</v>
          </cell>
          <cell r="B130">
            <v>39706</v>
          </cell>
          <cell r="C130">
            <v>39706</v>
          </cell>
          <cell r="D130">
            <v>807</v>
          </cell>
          <cell r="F130">
            <v>1</v>
          </cell>
          <cell r="H130">
            <v>120</v>
          </cell>
          <cell r="J130">
            <v>671</v>
          </cell>
          <cell r="L130">
            <v>484</v>
          </cell>
          <cell r="N130">
            <v>16</v>
          </cell>
          <cell r="P130">
            <v>62</v>
          </cell>
          <cell r="R130">
            <v>406</v>
          </cell>
          <cell r="T130" t="str">
            <v>v</v>
          </cell>
        </row>
        <row r="131">
          <cell r="A131">
            <v>131</v>
          </cell>
          <cell r="B131">
            <v>39736</v>
          </cell>
          <cell r="C131">
            <v>39736</v>
          </cell>
          <cell r="D131">
            <v>836</v>
          </cell>
          <cell r="F131">
            <v>1</v>
          </cell>
          <cell r="H131">
            <v>106</v>
          </cell>
          <cell r="J131">
            <v>718</v>
          </cell>
          <cell r="L131">
            <v>535</v>
          </cell>
          <cell r="N131">
            <v>10</v>
          </cell>
          <cell r="P131">
            <v>81</v>
          </cell>
          <cell r="R131">
            <v>444</v>
          </cell>
          <cell r="T131" t="str">
            <v>v</v>
          </cell>
        </row>
        <row r="132">
          <cell r="A132">
            <v>132</v>
          </cell>
          <cell r="B132">
            <v>39767</v>
          </cell>
          <cell r="C132">
            <v>39767</v>
          </cell>
          <cell r="D132">
            <v>923</v>
          </cell>
          <cell r="F132">
            <v>3</v>
          </cell>
          <cell r="H132">
            <v>82</v>
          </cell>
          <cell r="J132">
            <v>826</v>
          </cell>
          <cell r="L132">
            <v>623</v>
          </cell>
          <cell r="N132">
            <v>5</v>
          </cell>
          <cell r="P132">
            <v>58</v>
          </cell>
          <cell r="R132">
            <v>560</v>
          </cell>
          <cell r="T132" t="str">
            <v>v</v>
          </cell>
        </row>
        <row r="133">
          <cell r="A133">
            <v>133</v>
          </cell>
          <cell r="B133">
            <v>39797</v>
          </cell>
          <cell r="C133">
            <v>39797</v>
          </cell>
          <cell r="D133">
            <v>662</v>
          </cell>
          <cell r="F133">
            <v>2</v>
          </cell>
          <cell r="H133">
            <v>72</v>
          </cell>
          <cell r="J133">
            <v>577</v>
          </cell>
          <cell r="L133">
            <v>491</v>
          </cell>
          <cell r="N133">
            <v>3</v>
          </cell>
          <cell r="P133">
            <v>50</v>
          </cell>
          <cell r="R133">
            <v>438</v>
          </cell>
          <cell r="T133" t="str">
            <v>v</v>
          </cell>
        </row>
        <row r="134">
          <cell r="A134">
            <v>134</v>
          </cell>
          <cell r="B134">
            <v>39828</v>
          </cell>
          <cell r="C134">
            <v>39828</v>
          </cell>
          <cell r="D134">
            <v>610</v>
          </cell>
          <cell r="F134">
            <v>4</v>
          </cell>
          <cell r="H134">
            <v>58</v>
          </cell>
          <cell r="J134">
            <v>542</v>
          </cell>
          <cell r="L134">
            <v>398</v>
          </cell>
          <cell r="N134">
            <v>7</v>
          </cell>
          <cell r="P134">
            <v>49</v>
          </cell>
          <cell r="R134">
            <v>342</v>
          </cell>
          <cell r="T134" t="str">
            <v>v</v>
          </cell>
        </row>
        <row r="135">
          <cell r="A135">
            <v>135</v>
          </cell>
          <cell r="B135">
            <v>39859</v>
          </cell>
          <cell r="C135">
            <v>39859</v>
          </cell>
          <cell r="D135">
            <v>418</v>
          </cell>
          <cell r="F135">
            <v>3</v>
          </cell>
          <cell r="H135">
            <v>49</v>
          </cell>
          <cell r="J135">
            <v>360</v>
          </cell>
          <cell r="L135">
            <v>224</v>
          </cell>
          <cell r="N135">
            <v>2</v>
          </cell>
          <cell r="P135">
            <v>26</v>
          </cell>
          <cell r="R135">
            <v>196</v>
          </cell>
          <cell r="T135" t="str">
            <v>v</v>
          </cell>
        </row>
        <row r="136">
          <cell r="A136">
            <v>136</v>
          </cell>
          <cell r="B136">
            <v>39887</v>
          </cell>
          <cell r="C136">
            <v>39887</v>
          </cell>
          <cell r="D136">
            <v>506</v>
          </cell>
          <cell r="F136">
            <v>2</v>
          </cell>
          <cell r="H136">
            <v>52</v>
          </cell>
          <cell r="J136">
            <v>442</v>
          </cell>
          <cell r="L136">
            <v>283</v>
          </cell>
          <cell r="N136">
            <v>7</v>
          </cell>
          <cell r="P136">
            <v>34</v>
          </cell>
          <cell r="R136">
            <v>242</v>
          </cell>
          <cell r="T136" t="str">
            <v>v</v>
          </cell>
        </row>
        <row r="137">
          <cell r="A137">
            <v>137</v>
          </cell>
          <cell r="B137">
            <v>39918</v>
          </cell>
          <cell r="C137">
            <v>39918</v>
          </cell>
          <cell r="D137">
            <v>471</v>
          </cell>
          <cell r="F137">
            <v>0</v>
          </cell>
          <cell r="H137">
            <v>44</v>
          </cell>
          <cell r="J137">
            <v>417</v>
          </cell>
          <cell r="L137">
            <v>269</v>
          </cell>
          <cell r="N137">
            <v>5</v>
          </cell>
          <cell r="P137">
            <v>19</v>
          </cell>
          <cell r="R137">
            <v>245</v>
          </cell>
          <cell r="T137" t="str">
            <v>v</v>
          </cell>
        </row>
        <row r="138">
          <cell r="A138">
            <v>138</v>
          </cell>
          <cell r="B138">
            <v>39948</v>
          </cell>
          <cell r="C138">
            <v>39948</v>
          </cell>
          <cell r="D138">
            <v>609</v>
          </cell>
          <cell r="F138">
            <v>1</v>
          </cell>
          <cell r="H138">
            <v>62</v>
          </cell>
          <cell r="J138">
            <v>536</v>
          </cell>
          <cell r="L138">
            <v>324</v>
          </cell>
          <cell r="N138">
            <v>6</v>
          </cell>
          <cell r="P138">
            <v>31</v>
          </cell>
          <cell r="R138">
            <v>287</v>
          </cell>
          <cell r="T138" t="str">
            <v>v</v>
          </cell>
        </row>
        <row r="139">
          <cell r="A139">
            <v>139</v>
          </cell>
          <cell r="B139">
            <v>39979</v>
          </cell>
          <cell r="C139">
            <v>39979</v>
          </cell>
          <cell r="D139">
            <v>747</v>
          </cell>
          <cell r="F139">
            <v>4</v>
          </cell>
          <cell r="H139">
            <v>69</v>
          </cell>
          <cell r="J139">
            <v>664</v>
          </cell>
          <cell r="L139">
            <v>375</v>
          </cell>
          <cell r="N139">
            <v>8</v>
          </cell>
          <cell r="P139">
            <v>34</v>
          </cell>
          <cell r="R139">
            <v>333</v>
          </cell>
          <cell r="T139" t="str">
            <v>v</v>
          </cell>
        </row>
        <row r="140">
          <cell r="A140">
            <v>140</v>
          </cell>
          <cell r="B140">
            <v>40009</v>
          </cell>
          <cell r="C140">
            <v>40009</v>
          </cell>
          <cell r="D140">
            <v>800</v>
          </cell>
          <cell r="F140">
            <v>3</v>
          </cell>
          <cell r="H140">
            <v>59</v>
          </cell>
          <cell r="J140">
            <v>730</v>
          </cell>
          <cell r="L140">
            <v>465</v>
          </cell>
          <cell r="N140">
            <v>8</v>
          </cell>
          <cell r="P140">
            <v>36</v>
          </cell>
          <cell r="R140">
            <v>421</v>
          </cell>
          <cell r="T140" t="str">
            <v>v</v>
          </cell>
        </row>
        <row r="141">
          <cell r="A141">
            <v>141</v>
          </cell>
          <cell r="B141">
            <v>40040</v>
          </cell>
          <cell r="C141">
            <v>40040</v>
          </cell>
          <cell r="D141">
            <v>806</v>
          </cell>
          <cell r="F141">
            <v>6</v>
          </cell>
          <cell r="H141">
            <v>52</v>
          </cell>
          <cell r="J141">
            <v>729</v>
          </cell>
          <cell r="L141">
            <v>445</v>
          </cell>
          <cell r="N141">
            <v>6</v>
          </cell>
          <cell r="P141">
            <v>44</v>
          </cell>
          <cell r="R141">
            <v>395</v>
          </cell>
          <cell r="T141" t="str">
            <v>v</v>
          </cell>
        </row>
        <row r="142">
          <cell r="A142">
            <v>142</v>
          </cell>
          <cell r="B142">
            <v>40071</v>
          </cell>
          <cell r="C142">
            <v>40071</v>
          </cell>
          <cell r="D142">
            <v>741</v>
          </cell>
          <cell r="F142">
            <v>1</v>
          </cell>
          <cell r="H142">
            <v>59</v>
          </cell>
          <cell r="J142">
            <v>673</v>
          </cell>
          <cell r="L142">
            <v>471</v>
          </cell>
          <cell r="N142">
            <v>4</v>
          </cell>
          <cell r="P142">
            <v>36</v>
          </cell>
          <cell r="R142">
            <v>431</v>
          </cell>
          <cell r="T142" t="str">
            <v>v</v>
          </cell>
        </row>
        <row r="143">
          <cell r="A143">
            <v>143</v>
          </cell>
          <cell r="B143">
            <v>40101</v>
          </cell>
          <cell r="C143">
            <v>40101</v>
          </cell>
          <cell r="D143">
            <v>1349</v>
          </cell>
          <cell r="F143">
            <v>1</v>
          </cell>
          <cell r="H143">
            <v>99</v>
          </cell>
          <cell r="J143">
            <v>1237</v>
          </cell>
          <cell r="L143">
            <v>480</v>
          </cell>
          <cell r="N143">
            <v>11</v>
          </cell>
          <cell r="P143">
            <v>46</v>
          </cell>
          <cell r="R143">
            <v>423</v>
          </cell>
          <cell r="T143" t="str">
            <v>v</v>
          </cell>
        </row>
        <row r="144">
          <cell r="A144">
            <v>144</v>
          </cell>
          <cell r="B144">
            <v>40132</v>
          </cell>
          <cell r="C144">
            <v>40132</v>
          </cell>
          <cell r="D144">
            <v>1095</v>
          </cell>
          <cell r="F144">
            <v>1</v>
          </cell>
          <cell r="H144">
            <v>68</v>
          </cell>
          <cell r="J144">
            <v>1011</v>
          </cell>
          <cell r="L144">
            <v>394</v>
          </cell>
          <cell r="N144">
            <v>6</v>
          </cell>
          <cell r="P144">
            <v>38</v>
          </cell>
          <cell r="R144">
            <v>350</v>
          </cell>
          <cell r="T144" t="str">
            <v>v</v>
          </cell>
        </row>
        <row r="145">
          <cell r="A145">
            <v>145</v>
          </cell>
          <cell r="B145">
            <v>40162</v>
          </cell>
          <cell r="C145">
            <v>40162</v>
          </cell>
          <cell r="D145">
            <v>406</v>
          </cell>
          <cell r="F145">
            <v>4</v>
          </cell>
          <cell r="H145">
            <v>45</v>
          </cell>
          <cell r="J145">
            <v>353</v>
          </cell>
          <cell r="L145">
            <v>267</v>
          </cell>
          <cell r="N145">
            <v>3</v>
          </cell>
          <cell r="P145">
            <v>22</v>
          </cell>
          <cell r="R145">
            <v>242</v>
          </cell>
          <cell r="T145" t="str">
            <v>v</v>
          </cell>
        </row>
        <row r="146">
          <cell r="A146">
            <v>146</v>
          </cell>
          <cell r="B146">
            <v>40193</v>
          </cell>
          <cell r="C146">
            <v>40193</v>
          </cell>
          <cell r="D146">
            <v>529</v>
          </cell>
          <cell r="F146">
            <v>0</v>
          </cell>
          <cell r="H146">
            <v>50</v>
          </cell>
          <cell r="J146">
            <v>469</v>
          </cell>
          <cell r="L146">
            <v>282</v>
          </cell>
          <cell r="N146">
            <v>5</v>
          </cell>
          <cell r="P146">
            <v>28</v>
          </cell>
          <cell r="R146">
            <v>249</v>
          </cell>
          <cell r="T146" t="str">
            <v>v</v>
          </cell>
        </row>
        <row r="147">
          <cell r="A147">
            <v>147</v>
          </cell>
          <cell r="B147">
            <v>40224</v>
          </cell>
          <cell r="C147">
            <v>40224</v>
          </cell>
          <cell r="D147">
            <v>749</v>
          </cell>
          <cell r="F147">
            <v>1</v>
          </cell>
          <cell r="H147">
            <v>76</v>
          </cell>
          <cell r="J147">
            <v>657</v>
          </cell>
          <cell r="L147">
            <v>429</v>
          </cell>
          <cell r="N147">
            <v>7</v>
          </cell>
          <cell r="P147">
            <v>55</v>
          </cell>
          <cell r="R147">
            <v>367</v>
          </cell>
          <cell r="T147" t="str">
            <v>v</v>
          </cell>
        </row>
        <row r="148">
          <cell r="A148">
            <v>148</v>
          </cell>
          <cell r="B148">
            <v>40252</v>
          </cell>
          <cell r="C148">
            <v>40252</v>
          </cell>
          <cell r="D148">
            <v>842</v>
          </cell>
          <cell r="F148">
            <v>3</v>
          </cell>
          <cell r="H148">
            <v>94</v>
          </cell>
          <cell r="J148">
            <v>726</v>
          </cell>
          <cell r="L148">
            <v>446</v>
          </cell>
          <cell r="N148">
            <v>8</v>
          </cell>
          <cell r="P148">
            <v>47</v>
          </cell>
          <cell r="R148">
            <v>391</v>
          </cell>
          <cell r="T148" t="str">
            <v>v</v>
          </cell>
        </row>
        <row r="149">
          <cell r="A149">
            <v>149</v>
          </cell>
          <cell r="B149">
            <v>40283</v>
          </cell>
          <cell r="C149">
            <v>40283</v>
          </cell>
          <cell r="D149">
            <v>773</v>
          </cell>
          <cell r="F149">
            <v>4</v>
          </cell>
          <cell r="H149">
            <v>81</v>
          </cell>
          <cell r="J149">
            <v>672</v>
          </cell>
          <cell r="L149">
            <v>483</v>
          </cell>
          <cell r="N149">
            <v>5</v>
          </cell>
          <cell r="P149">
            <v>56</v>
          </cell>
          <cell r="R149">
            <v>422</v>
          </cell>
          <cell r="T149" t="str">
            <v>v</v>
          </cell>
        </row>
        <row r="150">
          <cell r="A150">
            <v>150</v>
          </cell>
          <cell r="B150">
            <v>40313</v>
          </cell>
          <cell r="C150">
            <v>40313</v>
          </cell>
          <cell r="D150">
            <v>678</v>
          </cell>
          <cell r="F150">
            <v>0</v>
          </cell>
          <cell r="H150">
            <v>54</v>
          </cell>
          <cell r="J150">
            <v>618</v>
          </cell>
          <cell r="L150">
            <v>425</v>
          </cell>
          <cell r="N150">
            <v>4</v>
          </cell>
          <cell r="P150">
            <v>45</v>
          </cell>
          <cell r="R150">
            <v>376</v>
          </cell>
          <cell r="T150" t="str">
            <v>v</v>
          </cell>
        </row>
        <row r="151">
          <cell r="A151">
            <v>151</v>
          </cell>
          <cell r="B151">
            <v>40344</v>
          </cell>
          <cell r="C151">
            <v>40344</v>
          </cell>
          <cell r="D151">
            <v>1007</v>
          </cell>
          <cell r="F151">
            <v>4</v>
          </cell>
          <cell r="H151">
            <v>69</v>
          </cell>
          <cell r="J151">
            <v>921</v>
          </cell>
          <cell r="L151">
            <v>525</v>
          </cell>
          <cell r="N151">
            <v>9</v>
          </cell>
          <cell r="P151">
            <v>48</v>
          </cell>
          <cell r="R151">
            <v>468</v>
          </cell>
          <cell r="T151" t="str">
            <v>v</v>
          </cell>
        </row>
        <row r="152">
          <cell r="A152">
            <v>152</v>
          </cell>
          <cell r="B152">
            <v>40374</v>
          </cell>
          <cell r="C152">
            <v>40374</v>
          </cell>
          <cell r="D152">
            <v>847</v>
          </cell>
          <cell r="F152">
            <v>2</v>
          </cell>
          <cell r="H152">
            <v>75</v>
          </cell>
          <cell r="J152">
            <v>755</v>
          </cell>
          <cell r="L152">
            <v>529</v>
          </cell>
          <cell r="N152">
            <v>9</v>
          </cell>
          <cell r="P152">
            <v>47</v>
          </cell>
          <cell r="R152">
            <v>473</v>
          </cell>
          <cell r="T152" t="str">
            <v>v</v>
          </cell>
        </row>
        <row r="153">
          <cell r="A153">
            <v>153</v>
          </cell>
          <cell r="B153">
            <v>40405</v>
          </cell>
          <cell r="C153">
            <v>40405</v>
          </cell>
          <cell r="D153">
            <v>881</v>
          </cell>
          <cell r="F153">
            <v>1</v>
          </cell>
          <cell r="H153">
            <v>63</v>
          </cell>
          <cell r="J153">
            <v>812</v>
          </cell>
          <cell r="L153">
            <v>604</v>
          </cell>
          <cell r="N153">
            <v>1</v>
          </cell>
          <cell r="P153">
            <v>52</v>
          </cell>
          <cell r="R153">
            <v>551</v>
          </cell>
          <cell r="T153" t="str">
            <v>v</v>
          </cell>
        </row>
        <row r="154">
          <cell r="A154">
            <v>154</v>
          </cell>
          <cell r="B154">
            <v>40436</v>
          </cell>
          <cell r="C154">
            <v>40436</v>
          </cell>
          <cell r="D154">
            <v>947</v>
          </cell>
          <cell r="F154">
            <v>1</v>
          </cell>
          <cell r="H154">
            <v>69</v>
          </cell>
          <cell r="J154">
            <v>865</v>
          </cell>
          <cell r="L154">
            <v>650</v>
          </cell>
          <cell r="N154">
            <v>7</v>
          </cell>
          <cell r="P154">
            <v>51</v>
          </cell>
          <cell r="R154">
            <v>592</v>
          </cell>
          <cell r="T154" t="str">
            <v>v</v>
          </cell>
        </row>
        <row r="155">
          <cell r="A155">
            <v>155</v>
          </cell>
          <cell r="B155">
            <v>40466</v>
          </cell>
          <cell r="C155">
            <v>40466</v>
          </cell>
          <cell r="D155">
            <v>767</v>
          </cell>
          <cell r="F155">
            <v>0</v>
          </cell>
          <cell r="H155">
            <v>52</v>
          </cell>
          <cell r="J155">
            <v>697</v>
          </cell>
          <cell r="L155">
            <v>498</v>
          </cell>
          <cell r="N155">
            <v>4</v>
          </cell>
          <cell r="P155">
            <v>45</v>
          </cell>
          <cell r="R155">
            <v>449</v>
          </cell>
          <cell r="T155" t="str">
            <v>v</v>
          </cell>
        </row>
        <row r="156">
          <cell r="A156">
            <v>156</v>
          </cell>
          <cell r="B156">
            <v>40497</v>
          </cell>
          <cell r="C156">
            <v>40497</v>
          </cell>
          <cell r="D156">
            <v>828</v>
          </cell>
          <cell r="F156">
            <v>1</v>
          </cell>
          <cell r="H156">
            <v>55</v>
          </cell>
          <cell r="J156">
            <v>755</v>
          </cell>
          <cell r="L156">
            <v>359</v>
          </cell>
          <cell r="N156">
            <v>5</v>
          </cell>
          <cell r="P156">
            <v>38</v>
          </cell>
          <cell r="R156">
            <v>316</v>
          </cell>
          <cell r="T156" t="str">
            <v>v</v>
          </cell>
        </row>
        <row r="157">
          <cell r="A157">
            <v>157</v>
          </cell>
          <cell r="B157">
            <v>40527</v>
          </cell>
          <cell r="C157">
            <v>40527</v>
          </cell>
          <cell r="D157">
            <v>387</v>
          </cell>
          <cell r="F157">
            <v>0</v>
          </cell>
          <cell r="H157">
            <v>61</v>
          </cell>
          <cell r="J157">
            <v>320</v>
          </cell>
          <cell r="L157">
            <v>248</v>
          </cell>
          <cell r="N157">
            <v>4</v>
          </cell>
          <cell r="P157">
            <v>27</v>
          </cell>
          <cell r="R157">
            <v>217</v>
          </cell>
          <cell r="T157" t="str">
            <v>v</v>
          </cell>
        </row>
        <row r="158">
          <cell r="A158">
            <v>158</v>
          </cell>
          <cell r="B158">
            <v>40558</v>
          </cell>
          <cell r="C158">
            <v>40558</v>
          </cell>
          <cell r="D158">
            <v>678</v>
          </cell>
          <cell r="F158">
            <v>0</v>
          </cell>
          <cell r="H158">
            <v>46</v>
          </cell>
          <cell r="J158">
            <v>612</v>
          </cell>
          <cell r="L158">
            <v>329</v>
          </cell>
          <cell r="N158">
            <v>3</v>
          </cell>
          <cell r="P158">
            <v>31</v>
          </cell>
          <cell r="R158">
            <v>295</v>
          </cell>
          <cell r="T158" t="str">
            <v>v</v>
          </cell>
        </row>
        <row r="159">
          <cell r="A159">
            <v>159</v>
          </cell>
          <cell r="B159">
            <v>40589</v>
          </cell>
          <cell r="C159">
            <v>40589</v>
          </cell>
          <cell r="D159">
            <v>944</v>
          </cell>
          <cell r="F159">
            <v>0</v>
          </cell>
          <cell r="H159">
            <v>68</v>
          </cell>
          <cell r="J159">
            <v>852</v>
          </cell>
          <cell r="L159">
            <v>436</v>
          </cell>
          <cell r="N159">
            <v>8</v>
          </cell>
          <cell r="P159">
            <v>44</v>
          </cell>
          <cell r="R159">
            <v>384</v>
          </cell>
          <cell r="T159" t="str">
            <v>v</v>
          </cell>
        </row>
        <row r="160">
          <cell r="A160">
            <v>160</v>
          </cell>
          <cell r="B160">
            <v>40617</v>
          </cell>
          <cell r="C160">
            <v>40617</v>
          </cell>
          <cell r="D160">
            <v>1513</v>
          </cell>
          <cell r="F160">
            <v>1</v>
          </cell>
          <cell r="H160">
            <v>64</v>
          </cell>
          <cell r="J160">
            <v>1426</v>
          </cell>
          <cell r="L160">
            <v>740</v>
          </cell>
          <cell r="N160">
            <v>5</v>
          </cell>
          <cell r="P160">
            <v>65</v>
          </cell>
          <cell r="R160">
            <v>670</v>
          </cell>
          <cell r="T160" t="str">
            <v>v</v>
          </cell>
        </row>
        <row r="161">
          <cell r="A161">
            <v>161</v>
          </cell>
          <cell r="B161">
            <v>40648</v>
          </cell>
          <cell r="C161">
            <v>40648</v>
          </cell>
          <cell r="D161">
            <v>1633</v>
          </cell>
          <cell r="F161">
            <v>2</v>
          </cell>
          <cell r="H161">
            <v>50</v>
          </cell>
          <cell r="J161">
            <v>1558</v>
          </cell>
          <cell r="L161">
            <v>613</v>
          </cell>
          <cell r="N161">
            <v>6</v>
          </cell>
          <cell r="P161">
            <v>39</v>
          </cell>
          <cell r="R161">
            <v>568</v>
          </cell>
          <cell r="T161" t="str">
            <v>v</v>
          </cell>
        </row>
        <row r="162">
          <cell r="A162">
            <v>162</v>
          </cell>
          <cell r="B162">
            <v>40678</v>
          </cell>
          <cell r="C162">
            <v>40678</v>
          </cell>
          <cell r="D162">
            <v>2130</v>
          </cell>
          <cell r="F162">
            <v>1</v>
          </cell>
          <cell r="H162">
            <v>85</v>
          </cell>
          <cell r="J162">
            <v>2025</v>
          </cell>
          <cell r="L162">
            <v>1282</v>
          </cell>
          <cell r="N162">
            <v>6</v>
          </cell>
          <cell r="P162">
            <v>78</v>
          </cell>
          <cell r="R162">
            <v>1198</v>
          </cell>
          <cell r="T162" t="str">
            <v>v</v>
          </cell>
        </row>
        <row r="163">
          <cell r="A163">
            <v>163</v>
          </cell>
          <cell r="B163">
            <v>40709</v>
          </cell>
          <cell r="C163">
            <v>40709</v>
          </cell>
          <cell r="D163">
            <v>1601</v>
          </cell>
          <cell r="F163">
            <v>0</v>
          </cell>
          <cell r="H163">
            <v>48</v>
          </cell>
          <cell r="J163">
            <v>1531</v>
          </cell>
          <cell r="L163">
            <v>874</v>
          </cell>
          <cell r="N163">
            <v>5</v>
          </cell>
          <cell r="P163">
            <v>38</v>
          </cell>
          <cell r="R163">
            <v>831</v>
          </cell>
          <cell r="T163" t="str">
            <v>v</v>
          </cell>
        </row>
        <row r="164">
          <cell r="A164">
            <v>164</v>
          </cell>
          <cell r="B164">
            <v>40739</v>
          </cell>
          <cell r="C164">
            <v>40739</v>
          </cell>
          <cell r="D164">
            <v>1337</v>
          </cell>
          <cell r="F164">
            <v>1</v>
          </cell>
          <cell r="H164">
            <v>66</v>
          </cell>
          <cell r="J164">
            <v>1237</v>
          </cell>
          <cell r="L164">
            <v>594</v>
          </cell>
          <cell r="N164">
            <v>3</v>
          </cell>
          <cell r="P164">
            <v>47</v>
          </cell>
          <cell r="R164">
            <v>544</v>
          </cell>
          <cell r="T164" t="str">
            <v>v</v>
          </cell>
        </row>
        <row r="165">
          <cell r="A165">
            <v>165</v>
          </cell>
          <cell r="B165">
            <v>40770</v>
          </cell>
          <cell r="C165">
            <v>40770</v>
          </cell>
          <cell r="D165">
            <v>993</v>
          </cell>
          <cell r="F165">
            <v>0</v>
          </cell>
          <cell r="H165">
            <v>82</v>
          </cell>
          <cell r="J165">
            <v>897</v>
          </cell>
          <cell r="L165">
            <v>428</v>
          </cell>
          <cell r="N165">
            <v>10</v>
          </cell>
          <cell r="P165">
            <v>33</v>
          </cell>
          <cell r="R165">
            <v>385</v>
          </cell>
          <cell r="T165" t="str">
            <v>v</v>
          </cell>
        </row>
        <row r="166">
          <cell r="A166">
            <v>166</v>
          </cell>
          <cell r="B166">
            <v>40801</v>
          </cell>
          <cell r="C166">
            <v>40801</v>
          </cell>
          <cell r="D166">
            <v>946</v>
          </cell>
          <cell r="F166">
            <v>4</v>
          </cell>
          <cell r="H166">
            <v>56</v>
          </cell>
          <cell r="J166">
            <v>871</v>
          </cell>
          <cell r="L166">
            <v>408</v>
          </cell>
          <cell r="N166">
            <v>16</v>
          </cell>
          <cell r="P166">
            <v>34</v>
          </cell>
          <cell r="R166">
            <v>358</v>
          </cell>
          <cell r="T166" t="str">
            <v>v</v>
          </cell>
        </row>
        <row r="167">
          <cell r="A167">
            <v>167</v>
          </cell>
          <cell r="B167">
            <v>40831</v>
          </cell>
          <cell r="C167">
            <v>40831</v>
          </cell>
          <cell r="D167">
            <v>923</v>
          </cell>
          <cell r="F167">
            <v>1</v>
          </cell>
          <cell r="H167">
            <v>52</v>
          </cell>
          <cell r="J167">
            <v>828</v>
          </cell>
          <cell r="L167">
            <v>375</v>
          </cell>
          <cell r="N167">
            <v>26</v>
          </cell>
          <cell r="P167">
            <v>30</v>
          </cell>
          <cell r="R167">
            <v>319</v>
          </cell>
          <cell r="T167" t="str">
            <v>v</v>
          </cell>
        </row>
        <row r="168">
          <cell r="A168">
            <v>168</v>
          </cell>
          <cell r="B168">
            <v>40862</v>
          </cell>
          <cell r="C168">
            <v>40862</v>
          </cell>
          <cell r="D168">
            <v>937</v>
          </cell>
          <cell r="F168">
            <v>1</v>
          </cell>
          <cell r="H168">
            <v>51</v>
          </cell>
          <cell r="J168">
            <v>839</v>
          </cell>
          <cell r="L168">
            <v>339</v>
          </cell>
          <cell r="N168">
            <v>15</v>
          </cell>
          <cell r="P168">
            <v>28</v>
          </cell>
          <cell r="R168">
            <v>296</v>
          </cell>
          <cell r="T168" t="str">
            <v>v</v>
          </cell>
        </row>
        <row r="169">
          <cell r="A169">
            <v>169</v>
          </cell>
          <cell r="B169">
            <v>40892</v>
          </cell>
          <cell r="C169">
            <v>40892</v>
          </cell>
          <cell r="D169">
            <v>934</v>
          </cell>
          <cell r="F169">
            <v>1</v>
          </cell>
          <cell r="H169">
            <v>55</v>
          </cell>
          <cell r="J169">
            <v>652</v>
          </cell>
          <cell r="L169">
            <v>321</v>
          </cell>
          <cell r="N169">
            <v>15</v>
          </cell>
          <cell r="P169">
            <v>16</v>
          </cell>
          <cell r="R169">
            <v>290</v>
          </cell>
          <cell r="T169" t="str">
            <v>v</v>
          </cell>
        </row>
        <row r="170">
          <cell r="A170">
            <v>170</v>
          </cell>
          <cell r="B170">
            <v>40923</v>
          </cell>
          <cell r="C170">
            <v>40923</v>
          </cell>
          <cell r="D170">
            <v>816</v>
          </cell>
          <cell r="F170">
            <v>0</v>
          </cell>
          <cell r="H170">
            <v>55</v>
          </cell>
          <cell r="J170">
            <v>585</v>
          </cell>
          <cell r="L170">
            <v>295</v>
          </cell>
          <cell r="N170">
            <v>24</v>
          </cell>
          <cell r="P170">
            <v>24</v>
          </cell>
          <cell r="R170">
            <v>247</v>
          </cell>
          <cell r="T170" t="str">
            <v>v</v>
          </cell>
        </row>
        <row r="171">
          <cell r="A171">
            <v>171</v>
          </cell>
          <cell r="B171">
            <v>40954</v>
          </cell>
          <cell r="C171">
            <v>40954</v>
          </cell>
          <cell r="D171">
            <v>1160</v>
          </cell>
          <cell r="F171">
            <v>1</v>
          </cell>
          <cell r="H171">
            <v>57</v>
          </cell>
          <cell r="J171">
            <v>902</v>
          </cell>
          <cell r="L171">
            <v>450</v>
          </cell>
          <cell r="N171">
            <v>105</v>
          </cell>
          <cell r="P171">
            <v>31</v>
          </cell>
          <cell r="R171">
            <v>314</v>
          </cell>
          <cell r="T171" t="str">
            <v>v</v>
          </cell>
        </row>
        <row r="172">
          <cell r="A172">
            <v>172</v>
          </cell>
          <cell r="B172">
            <v>40983</v>
          </cell>
          <cell r="C172">
            <v>40983</v>
          </cell>
          <cell r="D172">
            <v>1479</v>
          </cell>
          <cell r="F172">
            <v>0</v>
          </cell>
          <cell r="H172">
            <v>49</v>
          </cell>
          <cell r="J172">
            <v>1203</v>
          </cell>
          <cell r="L172">
            <v>478</v>
          </cell>
          <cell r="N172">
            <v>37</v>
          </cell>
          <cell r="P172">
            <v>26</v>
          </cell>
          <cell r="R172">
            <v>415</v>
          </cell>
          <cell r="T172" t="str">
            <v>v</v>
          </cell>
        </row>
        <row r="173">
          <cell r="A173">
            <v>173</v>
          </cell>
          <cell r="B173">
            <v>41014</v>
          </cell>
          <cell r="C173">
            <v>41014</v>
          </cell>
          <cell r="D173">
            <v>1551</v>
          </cell>
          <cell r="F173">
            <v>0</v>
          </cell>
          <cell r="H173">
            <v>67</v>
          </cell>
          <cell r="J173">
            <v>1418</v>
          </cell>
          <cell r="L173">
            <v>465</v>
          </cell>
          <cell r="N173">
            <v>18</v>
          </cell>
          <cell r="P173">
            <v>33</v>
          </cell>
          <cell r="R173">
            <v>414</v>
          </cell>
          <cell r="T173" t="str">
            <v>v</v>
          </cell>
        </row>
        <row r="174">
          <cell r="A174">
            <v>174</v>
          </cell>
          <cell r="B174">
            <v>41044</v>
          </cell>
          <cell r="C174">
            <v>41044</v>
          </cell>
          <cell r="D174">
            <v>1365</v>
          </cell>
          <cell r="F174">
            <v>0</v>
          </cell>
          <cell r="H174">
            <v>46</v>
          </cell>
          <cell r="J174">
            <v>1263</v>
          </cell>
          <cell r="L174">
            <v>389</v>
          </cell>
          <cell r="N174">
            <v>10</v>
          </cell>
          <cell r="P174">
            <v>31</v>
          </cell>
          <cell r="R174">
            <v>348</v>
          </cell>
          <cell r="T174" t="str">
            <v>v</v>
          </cell>
        </row>
        <row r="175">
          <cell r="A175">
            <v>175</v>
          </cell>
          <cell r="B175">
            <v>41075</v>
          </cell>
          <cell r="C175">
            <v>41075</v>
          </cell>
          <cell r="D175">
            <v>1066</v>
          </cell>
          <cell r="F175">
            <v>1</v>
          </cell>
          <cell r="H175">
            <v>53</v>
          </cell>
          <cell r="J175">
            <v>972</v>
          </cell>
          <cell r="L175">
            <v>426</v>
          </cell>
          <cell r="N175">
            <v>8</v>
          </cell>
          <cell r="P175">
            <v>17</v>
          </cell>
          <cell r="R175">
            <v>401</v>
          </cell>
          <cell r="T175" t="str">
            <v>v</v>
          </cell>
        </row>
        <row r="176">
          <cell r="A176">
            <v>176</v>
          </cell>
          <cell r="B176">
            <v>41105</v>
          </cell>
          <cell r="C176">
            <v>41105</v>
          </cell>
          <cell r="D176">
            <v>1466</v>
          </cell>
          <cell r="F176">
            <v>0</v>
          </cell>
          <cell r="H176">
            <v>61</v>
          </cell>
          <cell r="J176">
            <v>1350</v>
          </cell>
          <cell r="L176">
            <v>549</v>
          </cell>
          <cell r="N176">
            <v>14</v>
          </cell>
          <cell r="P176">
            <v>37</v>
          </cell>
          <cell r="R176">
            <v>498</v>
          </cell>
          <cell r="T176" t="str">
            <v>v</v>
          </cell>
        </row>
        <row r="177">
          <cell r="A177">
            <v>177</v>
          </cell>
          <cell r="B177">
            <v>41136</v>
          </cell>
          <cell r="C177">
            <v>41136</v>
          </cell>
          <cell r="D177">
            <v>1201</v>
          </cell>
          <cell r="F177">
            <v>2</v>
          </cell>
          <cell r="H177">
            <v>56</v>
          </cell>
          <cell r="J177">
            <v>1076</v>
          </cell>
          <cell r="L177">
            <v>391</v>
          </cell>
          <cell r="N177">
            <v>7</v>
          </cell>
          <cell r="P177">
            <v>26</v>
          </cell>
          <cell r="R177">
            <v>358</v>
          </cell>
          <cell r="T177" t="str">
            <v>v</v>
          </cell>
        </row>
        <row r="178">
          <cell r="A178">
            <v>178</v>
          </cell>
          <cell r="B178">
            <v>41167</v>
          </cell>
          <cell r="C178">
            <v>41167</v>
          </cell>
          <cell r="D178">
            <v>965</v>
          </cell>
          <cell r="F178">
            <v>0</v>
          </cell>
          <cell r="H178">
            <v>54</v>
          </cell>
          <cell r="J178">
            <v>865</v>
          </cell>
          <cell r="L178">
            <v>345</v>
          </cell>
          <cell r="N178">
            <v>9</v>
          </cell>
          <cell r="P178">
            <v>26</v>
          </cell>
          <cell r="R178">
            <v>310</v>
          </cell>
          <cell r="T178" t="str">
            <v>v</v>
          </cell>
        </row>
        <row r="179">
          <cell r="A179">
            <v>179</v>
          </cell>
          <cell r="B179">
            <v>41197</v>
          </cell>
          <cell r="C179">
            <v>41197</v>
          </cell>
          <cell r="D179">
            <v>951</v>
          </cell>
          <cell r="F179">
            <v>1</v>
          </cell>
          <cell r="H179">
            <v>43</v>
          </cell>
          <cell r="J179">
            <v>767</v>
          </cell>
          <cell r="L179">
            <v>411</v>
          </cell>
          <cell r="N179">
            <v>8</v>
          </cell>
          <cell r="P179">
            <v>33</v>
          </cell>
          <cell r="R179">
            <v>370</v>
          </cell>
          <cell r="T179" t="str">
            <v>v</v>
          </cell>
        </row>
        <row r="180">
          <cell r="A180">
            <v>180</v>
          </cell>
          <cell r="B180">
            <v>41228</v>
          </cell>
          <cell r="C180">
            <v>41228</v>
          </cell>
          <cell r="D180">
            <v>1240</v>
          </cell>
          <cell r="F180">
            <v>4</v>
          </cell>
          <cell r="H180">
            <v>50</v>
          </cell>
          <cell r="J180">
            <v>1060</v>
          </cell>
          <cell r="L180">
            <v>324</v>
          </cell>
          <cell r="N180">
            <v>11</v>
          </cell>
          <cell r="P180">
            <v>18</v>
          </cell>
          <cell r="R180">
            <v>295</v>
          </cell>
          <cell r="T180" t="str">
            <v>v</v>
          </cell>
        </row>
        <row r="181">
          <cell r="A181">
            <v>181</v>
          </cell>
          <cell r="B181">
            <v>41258</v>
          </cell>
          <cell r="C181">
            <v>41258</v>
          </cell>
          <cell r="D181">
            <v>794</v>
          </cell>
          <cell r="F181">
            <v>3</v>
          </cell>
          <cell r="H181">
            <v>29</v>
          </cell>
          <cell r="J181">
            <v>663</v>
          </cell>
          <cell r="L181">
            <v>140</v>
          </cell>
          <cell r="N181">
            <v>3</v>
          </cell>
          <cell r="P181">
            <v>7</v>
          </cell>
          <cell r="R181">
            <v>130</v>
          </cell>
          <cell r="T181" t="str">
            <v>v</v>
          </cell>
        </row>
        <row r="182">
          <cell r="A182">
            <v>182</v>
          </cell>
          <cell r="B182">
            <v>41289</v>
          </cell>
          <cell r="C182">
            <v>41289</v>
          </cell>
          <cell r="D182">
            <v>733</v>
          </cell>
          <cell r="F182">
            <v>2</v>
          </cell>
          <cell r="H182">
            <v>47</v>
          </cell>
          <cell r="J182">
            <v>622</v>
          </cell>
          <cell r="L182">
            <v>294</v>
          </cell>
          <cell r="N182">
            <v>11</v>
          </cell>
          <cell r="P182">
            <v>20</v>
          </cell>
          <cell r="R182">
            <v>263</v>
          </cell>
          <cell r="T182" t="str">
            <v>v</v>
          </cell>
        </row>
        <row r="183">
          <cell r="A183">
            <v>183</v>
          </cell>
          <cell r="B183">
            <v>41320</v>
          </cell>
          <cell r="C183">
            <v>41320</v>
          </cell>
          <cell r="D183">
            <v>940</v>
          </cell>
          <cell r="F183">
            <v>0</v>
          </cell>
          <cell r="H183">
            <v>64</v>
          </cell>
          <cell r="J183">
            <v>801</v>
          </cell>
          <cell r="L183">
            <v>356</v>
          </cell>
          <cell r="N183">
            <v>4</v>
          </cell>
          <cell r="P183">
            <v>38</v>
          </cell>
          <cell r="R183">
            <v>314</v>
          </cell>
          <cell r="T183" t="str">
            <v>v</v>
          </cell>
        </row>
        <row r="184">
          <cell r="A184">
            <v>184</v>
          </cell>
          <cell r="B184">
            <v>41348</v>
          </cell>
          <cell r="C184">
            <v>41348</v>
          </cell>
          <cell r="D184">
            <v>867</v>
          </cell>
          <cell r="F184">
            <v>6</v>
          </cell>
          <cell r="H184">
            <v>43</v>
          </cell>
          <cell r="J184">
            <v>784</v>
          </cell>
          <cell r="L184">
            <v>478</v>
          </cell>
          <cell r="N184">
            <v>1</v>
          </cell>
          <cell r="P184">
            <v>31</v>
          </cell>
          <cell r="R184">
            <v>821</v>
          </cell>
          <cell r="T184" t="str">
            <v>v</v>
          </cell>
        </row>
        <row r="185">
          <cell r="A185">
            <v>185</v>
          </cell>
          <cell r="B185">
            <v>41379</v>
          </cell>
          <cell r="C185">
            <v>41379</v>
          </cell>
          <cell r="D185">
            <v>2066</v>
          </cell>
          <cell r="F185">
            <v>17</v>
          </cell>
          <cell r="H185">
            <v>67</v>
          </cell>
          <cell r="J185">
            <v>1895</v>
          </cell>
          <cell r="L185">
            <v>1077</v>
          </cell>
          <cell r="N185">
            <v>7</v>
          </cell>
          <cell r="P185">
            <v>67</v>
          </cell>
          <cell r="R185">
            <v>1991</v>
          </cell>
          <cell r="T185" t="str">
            <v>v</v>
          </cell>
        </row>
        <row r="186">
          <cell r="A186">
            <v>186</v>
          </cell>
          <cell r="B186">
            <v>41409</v>
          </cell>
          <cell r="C186">
            <v>41409</v>
          </cell>
          <cell r="D186">
            <v>2166</v>
          </cell>
          <cell r="F186">
            <v>23</v>
          </cell>
          <cell r="H186">
            <v>69</v>
          </cell>
          <cell r="J186">
            <v>1967</v>
          </cell>
          <cell r="L186">
            <v>1015</v>
          </cell>
          <cell r="N186">
            <v>32</v>
          </cell>
          <cell r="P186">
            <v>50</v>
          </cell>
          <cell r="R186">
            <v>2083</v>
          </cell>
          <cell r="T186" t="str">
            <v>v</v>
          </cell>
        </row>
        <row r="187">
          <cell r="A187">
            <v>187</v>
          </cell>
          <cell r="B187">
            <v>41440</v>
          </cell>
          <cell r="C187">
            <v>41440</v>
          </cell>
          <cell r="D187">
            <v>1510</v>
          </cell>
          <cell r="F187">
            <v>6</v>
          </cell>
          <cell r="H187">
            <v>62</v>
          </cell>
          <cell r="J187">
            <v>1372</v>
          </cell>
          <cell r="L187">
            <v>759</v>
          </cell>
          <cell r="N187">
            <v>14</v>
          </cell>
          <cell r="P187">
            <v>43</v>
          </cell>
          <cell r="R187">
            <v>1449</v>
          </cell>
          <cell r="T187" t="str">
            <v>v</v>
          </cell>
        </row>
        <row r="188">
          <cell r="A188">
            <v>188</v>
          </cell>
          <cell r="B188">
            <v>41470</v>
          </cell>
          <cell r="C188">
            <v>41470</v>
          </cell>
          <cell r="D188">
            <v>1998</v>
          </cell>
          <cell r="F188">
            <v>2</v>
          </cell>
          <cell r="H188">
            <v>58</v>
          </cell>
          <cell r="J188">
            <v>1813</v>
          </cell>
          <cell r="L188">
            <v>990</v>
          </cell>
          <cell r="N188">
            <v>24</v>
          </cell>
          <cell r="P188">
            <v>42</v>
          </cell>
          <cell r="R188">
            <v>1932</v>
          </cell>
          <cell r="T188" t="str">
            <v>v</v>
          </cell>
        </row>
        <row r="189">
          <cell r="A189">
            <v>189</v>
          </cell>
          <cell r="B189">
            <v>41501</v>
          </cell>
          <cell r="C189">
            <v>41501</v>
          </cell>
          <cell r="D189">
            <v>1521</v>
          </cell>
          <cell r="F189">
            <v>9</v>
          </cell>
          <cell r="H189">
            <v>42</v>
          </cell>
          <cell r="J189">
            <v>1362</v>
          </cell>
          <cell r="L189">
            <v>764</v>
          </cell>
          <cell r="N189">
            <v>29</v>
          </cell>
          <cell r="P189">
            <v>30</v>
          </cell>
          <cell r="R189">
            <v>1461</v>
          </cell>
          <cell r="T189" t="str">
            <v>v</v>
          </cell>
        </row>
        <row r="190">
          <cell r="A190">
            <v>190</v>
          </cell>
          <cell r="B190">
            <v>41532</v>
          </cell>
          <cell r="C190">
            <v>41532</v>
          </cell>
          <cell r="D190">
            <v>1332</v>
          </cell>
          <cell r="F190">
            <v>2</v>
          </cell>
          <cell r="H190">
            <v>57</v>
          </cell>
          <cell r="J190">
            <v>1206</v>
          </cell>
          <cell r="L190">
            <v>709</v>
          </cell>
          <cell r="N190">
            <v>16</v>
          </cell>
          <cell r="P190">
            <v>33</v>
          </cell>
          <cell r="R190">
            <v>1283</v>
          </cell>
          <cell r="T190" t="str">
            <v>v</v>
          </cell>
        </row>
        <row r="191">
          <cell r="A191">
            <v>191</v>
          </cell>
          <cell r="B191">
            <v>41562</v>
          </cell>
          <cell r="C191">
            <v>41562</v>
          </cell>
          <cell r="D191">
            <v>1156</v>
          </cell>
          <cell r="F191">
            <v>6</v>
          </cell>
          <cell r="H191">
            <v>85</v>
          </cell>
          <cell r="J191">
            <v>964</v>
          </cell>
          <cell r="L191">
            <v>567</v>
          </cell>
          <cell r="N191">
            <v>109</v>
          </cell>
          <cell r="P191">
            <v>38</v>
          </cell>
          <cell r="R191">
            <v>1009</v>
          </cell>
          <cell r="T191" t="str">
            <v>v</v>
          </cell>
        </row>
        <row r="192">
          <cell r="A192">
            <v>192</v>
          </cell>
          <cell r="B192">
            <v>41593</v>
          </cell>
          <cell r="C192">
            <v>41593</v>
          </cell>
          <cell r="D192">
            <v>1393</v>
          </cell>
          <cell r="F192">
            <v>2</v>
          </cell>
          <cell r="H192">
            <v>65</v>
          </cell>
          <cell r="J192">
            <v>1193</v>
          </cell>
          <cell r="L192">
            <v>495</v>
          </cell>
          <cell r="N192">
            <v>107</v>
          </cell>
          <cell r="P192">
            <v>34</v>
          </cell>
          <cell r="R192">
            <v>1250</v>
          </cell>
          <cell r="T192" t="str">
            <v>v</v>
          </cell>
        </row>
        <row r="193">
          <cell r="A193">
            <v>193</v>
          </cell>
          <cell r="B193">
            <v>41623</v>
          </cell>
          <cell r="C193">
            <v>41623</v>
          </cell>
          <cell r="D193">
            <v>544</v>
          </cell>
          <cell r="F193">
            <v>5</v>
          </cell>
          <cell r="H193">
            <v>36</v>
          </cell>
          <cell r="J193">
            <v>423</v>
          </cell>
          <cell r="L193">
            <v>262</v>
          </cell>
          <cell r="N193">
            <v>29</v>
          </cell>
          <cell r="P193">
            <v>21</v>
          </cell>
          <cell r="R193">
            <v>493</v>
          </cell>
          <cell r="T193" t="str">
            <v>v</v>
          </cell>
        </row>
        <row r="194">
          <cell r="A194">
            <v>194</v>
          </cell>
          <cell r="B194">
            <v>41654</v>
          </cell>
          <cell r="C194">
            <v>41654</v>
          </cell>
          <cell r="D194">
            <v>878</v>
          </cell>
          <cell r="F194">
            <v>1</v>
          </cell>
          <cell r="H194">
            <v>52</v>
          </cell>
          <cell r="J194">
            <v>725</v>
          </cell>
          <cell r="L194">
            <v>506</v>
          </cell>
          <cell r="N194">
            <v>17</v>
          </cell>
          <cell r="P194">
            <v>37</v>
          </cell>
          <cell r="R194">
            <v>823</v>
          </cell>
          <cell r="T194" t="str">
            <v>v</v>
          </cell>
        </row>
        <row r="195">
          <cell r="A195">
            <v>195</v>
          </cell>
          <cell r="B195">
            <v>41685</v>
          </cell>
          <cell r="C195">
            <v>41685</v>
          </cell>
          <cell r="D195">
            <v>1324</v>
          </cell>
          <cell r="F195">
            <v>4</v>
          </cell>
          <cell r="H195">
            <v>55</v>
          </cell>
          <cell r="J195">
            <v>1098</v>
          </cell>
          <cell r="L195">
            <v>795</v>
          </cell>
          <cell r="N195">
            <v>19</v>
          </cell>
          <cell r="P195">
            <v>31</v>
          </cell>
          <cell r="R195">
            <v>1269</v>
          </cell>
          <cell r="T195" t="str">
            <v>v</v>
          </cell>
        </row>
        <row r="196">
          <cell r="A196">
            <v>196</v>
          </cell>
          <cell r="B196">
            <v>41713</v>
          </cell>
          <cell r="C196">
            <v>41713</v>
          </cell>
          <cell r="D196">
            <v>2249</v>
          </cell>
          <cell r="F196">
            <v>1</v>
          </cell>
          <cell r="H196">
            <v>77</v>
          </cell>
          <cell r="J196">
            <v>2055</v>
          </cell>
          <cell r="L196">
            <v>1275</v>
          </cell>
          <cell r="N196">
            <v>2</v>
          </cell>
          <cell r="P196">
            <v>51</v>
          </cell>
          <cell r="R196">
            <v>2192</v>
          </cell>
          <cell r="T196" t="str">
            <v>v</v>
          </cell>
        </row>
        <row r="197">
          <cell r="A197">
            <v>197</v>
          </cell>
          <cell r="B197">
            <v>41744</v>
          </cell>
          <cell r="C197">
            <v>41744</v>
          </cell>
          <cell r="D197">
            <v>2554</v>
          </cell>
          <cell r="F197">
            <v>3</v>
          </cell>
          <cell r="H197">
            <v>55</v>
          </cell>
          <cell r="J197">
            <v>2404</v>
          </cell>
          <cell r="L197">
            <v>1372</v>
          </cell>
          <cell r="N197">
            <v>11</v>
          </cell>
          <cell r="P197">
            <v>57</v>
          </cell>
          <cell r="R197">
            <v>2478</v>
          </cell>
          <cell r="T197" t="str">
            <v>v</v>
          </cell>
        </row>
        <row r="198">
          <cell r="A198">
            <v>198</v>
          </cell>
          <cell r="B198">
            <v>41774</v>
          </cell>
          <cell r="C198">
            <v>41774</v>
          </cell>
          <cell r="D198">
            <v>2043</v>
          </cell>
          <cell r="F198">
            <v>0</v>
          </cell>
          <cell r="H198">
            <v>107</v>
          </cell>
          <cell r="J198">
            <v>1833</v>
          </cell>
          <cell r="L198">
            <v>978</v>
          </cell>
          <cell r="N198">
            <v>8</v>
          </cell>
          <cell r="P198">
            <v>58</v>
          </cell>
          <cell r="R198">
            <v>1971</v>
          </cell>
          <cell r="T198" t="str">
            <v>v</v>
          </cell>
        </row>
        <row r="199">
          <cell r="A199">
            <v>199</v>
          </cell>
          <cell r="B199">
            <v>41805</v>
          </cell>
          <cell r="C199">
            <v>41805</v>
          </cell>
          <cell r="D199">
            <v>1643</v>
          </cell>
          <cell r="F199">
            <v>3</v>
          </cell>
          <cell r="H199">
            <v>74</v>
          </cell>
          <cell r="J199">
            <v>1470</v>
          </cell>
          <cell r="L199">
            <v>789</v>
          </cell>
          <cell r="N199">
            <v>7</v>
          </cell>
          <cell r="P199">
            <v>39</v>
          </cell>
          <cell r="R199">
            <v>1597</v>
          </cell>
          <cell r="T199" t="str">
            <v>v</v>
          </cell>
        </row>
        <row r="200">
          <cell r="A200">
            <v>200</v>
          </cell>
          <cell r="B200">
            <v>41835</v>
          </cell>
          <cell r="C200">
            <v>41835</v>
          </cell>
          <cell r="D200">
            <v>2460</v>
          </cell>
          <cell r="F200">
            <v>8</v>
          </cell>
          <cell r="H200">
            <v>106</v>
          </cell>
          <cell r="J200">
            <v>2233</v>
          </cell>
          <cell r="L200">
            <v>1358</v>
          </cell>
          <cell r="N200">
            <v>15</v>
          </cell>
          <cell r="P200">
            <v>38</v>
          </cell>
          <cell r="R200">
            <v>2406</v>
          </cell>
          <cell r="T200" t="str">
            <v>v</v>
          </cell>
        </row>
        <row r="201">
          <cell r="A201">
            <v>201</v>
          </cell>
          <cell r="B201">
            <v>41866</v>
          </cell>
          <cell r="C201">
            <v>41866</v>
          </cell>
          <cell r="D201">
            <v>1507</v>
          </cell>
          <cell r="F201">
            <v>4</v>
          </cell>
          <cell r="H201">
            <v>67</v>
          </cell>
          <cell r="J201">
            <v>1355</v>
          </cell>
          <cell r="L201">
            <v>640</v>
          </cell>
          <cell r="N201">
            <v>3</v>
          </cell>
          <cell r="P201">
            <v>24</v>
          </cell>
          <cell r="R201">
            <v>1478</v>
          </cell>
          <cell r="T201" t="str">
            <v>v</v>
          </cell>
        </row>
        <row r="202">
          <cell r="A202">
            <v>202</v>
          </cell>
          <cell r="B202">
            <v>41897</v>
          </cell>
          <cell r="C202">
            <v>41897</v>
          </cell>
          <cell r="D202">
            <v>1545</v>
          </cell>
          <cell r="F202">
            <v>5</v>
          </cell>
          <cell r="H202">
            <v>70</v>
          </cell>
          <cell r="J202">
            <v>1370</v>
          </cell>
          <cell r="L202">
            <v>649</v>
          </cell>
          <cell r="N202">
            <v>3</v>
          </cell>
          <cell r="P202">
            <v>42</v>
          </cell>
          <cell r="R202">
            <v>1497</v>
          </cell>
          <cell r="T202" t="str">
            <v>v</v>
          </cell>
        </row>
        <row r="203">
          <cell r="A203">
            <v>203</v>
          </cell>
          <cell r="B203">
            <v>41927</v>
          </cell>
          <cell r="C203">
            <v>41927</v>
          </cell>
          <cell r="D203">
            <v>1670</v>
          </cell>
          <cell r="F203">
            <v>4</v>
          </cell>
          <cell r="H203">
            <v>63</v>
          </cell>
          <cell r="J203">
            <v>1491</v>
          </cell>
          <cell r="L203">
            <v>698</v>
          </cell>
          <cell r="N203">
            <v>6</v>
          </cell>
          <cell r="P203">
            <v>46</v>
          </cell>
          <cell r="R203">
            <v>1616</v>
          </cell>
          <cell r="T203" t="str">
            <v>v</v>
          </cell>
        </row>
        <row r="204">
          <cell r="A204">
            <v>204</v>
          </cell>
          <cell r="B204">
            <v>41958</v>
          </cell>
          <cell r="C204">
            <v>41958</v>
          </cell>
          <cell r="D204">
            <v>1732</v>
          </cell>
          <cell r="F204">
            <v>8</v>
          </cell>
          <cell r="H204">
            <v>86</v>
          </cell>
          <cell r="J204">
            <v>1444</v>
          </cell>
          <cell r="L204">
            <v>525</v>
          </cell>
          <cell r="N204">
            <v>23</v>
          </cell>
          <cell r="P204">
            <v>34</v>
          </cell>
          <cell r="R204">
            <v>1671</v>
          </cell>
          <cell r="T204" t="str">
            <v>v</v>
          </cell>
        </row>
        <row r="205">
          <cell r="A205">
            <v>205</v>
          </cell>
          <cell r="B205">
            <v>41988</v>
          </cell>
          <cell r="C205">
            <v>41988</v>
          </cell>
          <cell r="D205">
            <v>832</v>
          </cell>
          <cell r="F205">
            <v>4</v>
          </cell>
          <cell r="H205">
            <v>40</v>
          </cell>
          <cell r="J205">
            <v>665</v>
          </cell>
          <cell r="L205">
            <v>345</v>
          </cell>
          <cell r="N205">
            <v>35</v>
          </cell>
          <cell r="P205">
            <v>16</v>
          </cell>
          <cell r="R205">
            <v>781</v>
          </cell>
          <cell r="T205" t="str">
            <v>v</v>
          </cell>
        </row>
        <row r="206">
          <cell r="A206">
            <v>206</v>
          </cell>
          <cell r="B206">
            <v>42019</v>
          </cell>
          <cell r="C206">
            <v>42019</v>
          </cell>
          <cell r="D206">
            <v>918</v>
          </cell>
          <cell r="F206">
            <v>2</v>
          </cell>
          <cell r="H206">
            <v>57</v>
          </cell>
          <cell r="J206">
            <v>773</v>
          </cell>
          <cell r="L206">
            <v>520</v>
          </cell>
          <cell r="N206">
            <v>13</v>
          </cell>
          <cell r="P206">
            <v>33</v>
          </cell>
          <cell r="R206">
            <v>872</v>
          </cell>
          <cell r="T206" t="str">
            <v>v</v>
          </cell>
        </row>
        <row r="207">
          <cell r="A207">
            <v>207</v>
          </cell>
          <cell r="B207">
            <v>42050</v>
          </cell>
          <cell r="C207">
            <v>42050</v>
          </cell>
          <cell r="D207">
            <v>1311</v>
          </cell>
          <cell r="F207">
            <v>3</v>
          </cell>
          <cell r="H207">
            <v>84</v>
          </cell>
          <cell r="J207">
            <v>1112</v>
          </cell>
          <cell r="L207">
            <v>677</v>
          </cell>
          <cell r="N207">
            <v>15</v>
          </cell>
          <cell r="P207">
            <v>51</v>
          </cell>
          <cell r="R207">
            <v>1243</v>
          </cell>
          <cell r="T207" t="str">
            <v>v</v>
          </cell>
        </row>
        <row r="208">
          <cell r="A208">
            <v>208</v>
          </cell>
          <cell r="B208">
            <v>42078</v>
          </cell>
          <cell r="C208">
            <v>42078</v>
          </cell>
          <cell r="D208">
            <v>1996</v>
          </cell>
          <cell r="F208">
            <v>3</v>
          </cell>
          <cell r="H208">
            <v>81</v>
          </cell>
          <cell r="J208">
            <v>1801</v>
          </cell>
          <cell r="L208">
            <v>988</v>
          </cell>
          <cell r="N208">
            <v>18</v>
          </cell>
          <cell r="P208">
            <v>43</v>
          </cell>
          <cell r="R208">
            <v>1932</v>
          </cell>
          <cell r="T208" t="str">
            <v>v</v>
          </cell>
        </row>
        <row r="209">
          <cell r="A209">
            <v>209</v>
          </cell>
          <cell r="B209">
            <v>42109</v>
          </cell>
          <cell r="C209">
            <v>42109</v>
          </cell>
          <cell r="D209">
            <v>1949</v>
          </cell>
          <cell r="F209">
            <v>2</v>
          </cell>
          <cell r="H209">
            <v>59</v>
          </cell>
          <cell r="J209">
            <v>1810</v>
          </cell>
          <cell r="L209">
            <v>983</v>
          </cell>
          <cell r="N209">
            <v>144</v>
          </cell>
          <cell r="P209">
            <v>48</v>
          </cell>
          <cell r="R209">
            <v>1752</v>
          </cell>
          <cell r="T209" t="str">
            <v>v</v>
          </cell>
        </row>
        <row r="210">
          <cell r="A210">
            <v>210</v>
          </cell>
          <cell r="B210">
            <v>42139</v>
          </cell>
          <cell r="C210">
            <v>42139</v>
          </cell>
          <cell r="D210">
            <v>1808</v>
          </cell>
          <cell r="F210">
            <v>3</v>
          </cell>
          <cell r="H210">
            <v>75</v>
          </cell>
          <cell r="J210">
            <v>1642</v>
          </cell>
          <cell r="L210">
            <v>956</v>
          </cell>
          <cell r="N210">
            <v>223</v>
          </cell>
          <cell r="P210">
            <v>44</v>
          </cell>
          <cell r="R210">
            <v>1538</v>
          </cell>
          <cell r="T210" t="str">
            <v>v</v>
          </cell>
        </row>
        <row r="211">
          <cell r="A211">
            <v>211</v>
          </cell>
          <cell r="B211">
            <v>42170</v>
          </cell>
          <cell r="C211">
            <v>42170</v>
          </cell>
          <cell r="D211">
            <v>1555</v>
          </cell>
          <cell r="F211">
            <v>5</v>
          </cell>
          <cell r="H211">
            <v>69</v>
          </cell>
          <cell r="J211">
            <v>1397</v>
          </cell>
          <cell r="L211">
            <v>799</v>
          </cell>
          <cell r="N211">
            <v>14</v>
          </cell>
          <cell r="P211">
            <v>49</v>
          </cell>
          <cell r="R211">
            <v>1490</v>
          </cell>
          <cell r="T211" t="str">
            <v>v</v>
          </cell>
        </row>
        <row r="212">
          <cell r="A212">
            <v>212</v>
          </cell>
          <cell r="B212">
            <v>42200</v>
          </cell>
          <cell r="C212">
            <v>42200</v>
          </cell>
          <cell r="D212">
            <v>1740</v>
          </cell>
          <cell r="F212">
            <v>3</v>
          </cell>
          <cell r="H212">
            <v>66</v>
          </cell>
          <cell r="J212">
            <v>1562</v>
          </cell>
          <cell r="L212">
            <v>890</v>
          </cell>
          <cell r="N212">
            <v>33</v>
          </cell>
          <cell r="P212">
            <v>42</v>
          </cell>
          <cell r="R212">
            <v>1659</v>
          </cell>
          <cell r="T212" t="str">
            <v>v</v>
          </cell>
        </row>
        <row r="213">
          <cell r="A213">
            <v>213</v>
          </cell>
          <cell r="B213">
            <v>42231</v>
          </cell>
          <cell r="C213">
            <v>42231</v>
          </cell>
          <cell r="D213">
            <v>1504</v>
          </cell>
          <cell r="F213">
            <v>4</v>
          </cell>
          <cell r="H213">
            <v>72</v>
          </cell>
          <cell r="J213">
            <v>1330</v>
          </cell>
          <cell r="L213">
            <v>688</v>
          </cell>
          <cell r="N213">
            <v>63</v>
          </cell>
          <cell r="P213">
            <v>49</v>
          </cell>
          <cell r="R213">
            <v>1389</v>
          </cell>
          <cell r="T213" t="str">
            <v>v</v>
          </cell>
        </row>
        <row r="214">
          <cell r="A214">
            <v>214</v>
          </cell>
          <cell r="B214">
            <v>42262</v>
          </cell>
          <cell r="C214">
            <v>42262</v>
          </cell>
          <cell r="D214">
            <v>1566</v>
          </cell>
          <cell r="F214">
            <v>3</v>
          </cell>
          <cell r="H214">
            <v>65</v>
          </cell>
          <cell r="J214">
            <v>1406</v>
          </cell>
          <cell r="L214">
            <v>584</v>
          </cell>
          <cell r="N214">
            <v>10</v>
          </cell>
          <cell r="P214">
            <v>40</v>
          </cell>
          <cell r="R214">
            <v>1518</v>
          </cell>
          <cell r="T214" t="str">
            <v>v</v>
          </cell>
        </row>
        <row r="215">
          <cell r="A215">
            <v>215</v>
          </cell>
          <cell r="B215">
            <v>42292</v>
          </cell>
          <cell r="C215">
            <v>42292</v>
          </cell>
          <cell r="D215">
            <v>1504</v>
          </cell>
          <cell r="F215">
            <v>3</v>
          </cell>
          <cell r="H215">
            <v>82</v>
          </cell>
          <cell r="J215">
            <v>1283</v>
          </cell>
          <cell r="L215">
            <v>665</v>
          </cell>
          <cell r="N215">
            <v>37</v>
          </cell>
          <cell r="P215">
            <v>35</v>
          </cell>
          <cell r="R215">
            <v>1429</v>
          </cell>
          <cell r="T215" t="str">
            <v>v</v>
          </cell>
        </row>
        <row r="216">
          <cell r="A216">
            <v>216</v>
          </cell>
          <cell r="B216">
            <v>42323</v>
          </cell>
          <cell r="C216">
            <v>42323</v>
          </cell>
          <cell r="D216">
            <v>1792</v>
          </cell>
          <cell r="F216">
            <v>4</v>
          </cell>
          <cell r="H216">
            <v>74</v>
          </cell>
          <cell r="J216">
            <v>1598</v>
          </cell>
          <cell r="L216">
            <v>678</v>
          </cell>
          <cell r="N216">
            <v>25</v>
          </cell>
          <cell r="P216">
            <v>30</v>
          </cell>
          <cell r="R216">
            <v>1737</v>
          </cell>
          <cell r="T216" t="str">
            <v>v</v>
          </cell>
        </row>
        <row r="217">
          <cell r="A217">
            <v>217</v>
          </cell>
          <cell r="B217">
            <v>42353</v>
          </cell>
          <cell r="C217">
            <v>42353</v>
          </cell>
          <cell r="D217">
            <v>1001</v>
          </cell>
          <cell r="F217">
            <v>6</v>
          </cell>
          <cell r="H217">
            <v>50</v>
          </cell>
          <cell r="J217">
            <v>779</v>
          </cell>
          <cell r="L217">
            <v>433</v>
          </cell>
          <cell r="N217">
            <v>38</v>
          </cell>
          <cell r="P217">
            <v>18</v>
          </cell>
          <cell r="R217">
            <v>961</v>
          </cell>
          <cell r="T217" t="str">
            <v>v</v>
          </cell>
        </row>
        <row r="218">
          <cell r="A218">
            <v>218</v>
          </cell>
          <cell r="B218">
            <v>42384</v>
          </cell>
          <cell r="C218">
            <v>42384</v>
          </cell>
          <cell r="D218">
            <v>1150</v>
          </cell>
          <cell r="F218">
            <v>2</v>
          </cell>
          <cell r="H218">
            <v>54</v>
          </cell>
          <cell r="J218">
            <v>984</v>
          </cell>
          <cell r="L218">
            <v>590</v>
          </cell>
          <cell r="N218">
            <v>24</v>
          </cell>
          <cell r="P218">
            <v>42</v>
          </cell>
          <cell r="R218">
            <v>1079</v>
          </cell>
          <cell r="T218" t="str">
            <v>v</v>
          </cell>
        </row>
        <row r="219">
          <cell r="A219">
            <v>219</v>
          </cell>
          <cell r="B219">
            <v>42415</v>
          </cell>
          <cell r="C219">
            <v>42415</v>
          </cell>
          <cell r="D219">
            <v>1668</v>
          </cell>
          <cell r="F219">
            <v>4</v>
          </cell>
          <cell r="H219">
            <v>79</v>
          </cell>
          <cell r="J219">
            <v>1449</v>
          </cell>
          <cell r="L219">
            <v>813</v>
          </cell>
          <cell r="N219">
            <v>42</v>
          </cell>
          <cell r="P219">
            <v>46</v>
          </cell>
          <cell r="R219">
            <v>1578</v>
          </cell>
          <cell r="T219" t="str">
            <v>v</v>
          </cell>
        </row>
        <row r="220">
          <cell r="A220">
            <v>220</v>
          </cell>
          <cell r="B220">
            <v>42444</v>
          </cell>
          <cell r="C220">
            <v>42444</v>
          </cell>
          <cell r="D220">
            <v>1982</v>
          </cell>
          <cell r="F220">
            <v>3</v>
          </cell>
          <cell r="H220">
            <v>70</v>
          </cell>
          <cell r="J220">
            <v>1811</v>
          </cell>
          <cell r="L220">
            <v>1042</v>
          </cell>
          <cell r="N220">
            <v>24</v>
          </cell>
          <cell r="P220">
            <v>75</v>
          </cell>
          <cell r="R220">
            <v>1877</v>
          </cell>
          <cell r="T220" t="str">
            <v>v</v>
          </cell>
        </row>
        <row r="221">
          <cell r="A221">
            <v>221</v>
          </cell>
          <cell r="B221">
            <v>42475</v>
          </cell>
          <cell r="C221">
            <v>42475</v>
          </cell>
          <cell r="D221">
            <v>2989</v>
          </cell>
          <cell r="F221">
            <v>2</v>
          </cell>
          <cell r="H221">
            <v>82</v>
          </cell>
          <cell r="J221">
            <v>2782</v>
          </cell>
          <cell r="L221">
            <v>1088</v>
          </cell>
          <cell r="N221">
            <v>64</v>
          </cell>
          <cell r="P221">
            <v>84</v>
          </cell>
          <cell r="R221">
            <v>2832</v>
          </cell>
          <cell r="T221" t="str">
            <v>v</v>
          </cell>
        </row>
        <row r="222">
          <cell r="A222">
            <v>222</v>
          </cell>
          <cell r="B222">
            <v>42505</v>
          </cell>
          <cell r="C222">
            <v>42505</v>
          </cell>
          <cell r="D222">
            <v>2398</v>
          </cell>
          <cell r="F222">
            <v>1</v>
          </cell>
          <cell r="H222">
            <v>80</v>
          </cell>
          <cell r="J222">
            <v>2212</v>
          </cell>
          <cell r="L222">
            <v>924</v>
          </cell>
          <cell r="N222">
            <v>25</v>
          </cell>
          <cell r="P222">
            <v>51</v>
          </cell>
          <cell r="R222">
            <v>2324</v>
          </cell>
          <cell r="T222" t="str">
            <v>v</v>
          </cell>
        </row>
        <row r="223">
          <cell r="A223">
            <v>223</v>
          </cell>
          <cell r="B223">
            <v>42536</v>
          </cell>
          <cell r="C223">
            <v>42536</v>
          </cell>
          <cell r="D223">
            <v>2590</v>
          </cell>
          <cell r="F223">
            <v>10</v>
          </cell>
          <cell r="H223">
            <v>76</v>
          </cell>
          <cell r="J223">
            <v>2394</v>
          </cell>
          <cell r="L223">
            <v>927</v>
          </cell>
          <cell r="N223">
            <v>38</v>
          </cell>
          <cell r="P223">
            <v>72</v>
          </cell>
          <cell r="R223">
            <v>2479</v>
          </cell>
          <cell r="T223" t="str">
            <v>v</v>
          </cell>
        </row>
        <row r="224">
          <cell r="A224">
            <v>224</v>
          </cell>
          <cell r="B224">
            <v>42566</v>
          </cell>
          <cell r="C224">
            <v>42566</v>
          </cell>
          <cell r="D224">
            <v>1759</v>
          </cell>
          <cell r="F224">
            <v>2</v>
          </cell>
          <cell r="H224">
            <v>72</v>
          </cell>
          <cell r="J224">
            <v>1585</v>
          </cell>
          <cell r="L224">
            <v>814</v>
          </cell>
          <cell r="N224">
            <v>31</v>
          </cell>
          <cell r="P224">
            <v>53</v>
          </cell>
          <cell r="R224">
            <v>1674</v>
          </cell>
          <cell r="T224" t="str">
            <v>v</v>
          </cell>
        </row>
        <row r="225">
          <cell r="A225">
            <v>225</v>
          </cell>
          <cell r="B225">
            <v>42597</v>
          </cell>
          <cell r="C225">
            <v>42597</v>
          </cell>
          <cell r="D225">
            <v>1527</v>
          </cell>
          <cell r="F225">
            <v>4</v>
          </cell>
          <cell r="H225">
            <v>68</v>
          </cell>
          <cell r="J225">
            <v>1328</v>
          </cell>
          <cell r="L225">
            <v>773</v>
          </cell>
          <cell r="N225">
            <v>49</v>
          </cell>
          <cell r="P225">
            <v>62</v>
          </cell>
          <cell r="R225">
            <v>1411</v>
          </cell>
          <cell r="T225" t="str">
            <v>v</v>
          </cell>
        </row>
        <row r="226">
          <cell r="A226">
            <v>226</v>
          </cell>
          <cell r="B226">
            <v>42628</v>
          </cell>
          <cell r="C226">
            <v>42628</v>
          </cell>
          <cell r="D226">
            <v>1526</v>
          </cell>
          <cell r="F226">
            <v>3</v>
          </cell>
          <cell r="H226">
            <v>72</v>
          </cell>
          <cell r="J226">
            <v>1316</v>
          </cell>
          <cell r="L226">
            <v>812</v>
          </cell>
          <cell r="N226">
            <v>47</v>
          </cell>
          <cell r="P226">
            <v>61</v>
          </cell>
          <cell r="R226">
            <v>1416</v>
          </cell>
          <cell r="T226" t="str">
            <v>v</v>
          </cell>
        </row>
        <row r="227">
          <cell r="A227">
            <v>227</v>
          </cell>
          <cell r="B227">
            <v>42658</v>
          </cell>
          <cell r="C227">
            <v>42658</v>
          </cell>
          <cell r="D227">
            <v>1449</v>
          </cell>
          <cell r="F227">
            <v>5</v>
          </cell>
          <cell r="H227">
            <v>74</v>
          </cell>
          <cell r="J227">
            <v>1251</v>
          </cell>
          <cell r="L227">
            <v>665</v>
          </cell>
          <cell r="N227">
            <v>46</v>
          </cell>
          <cell r="P227">
            <v>33</v>
          </cell>
          <cell r="R227">
            <v>1368</v>
          </cell>
          <cell r="T227" t="str">
            <v>v</v>
          </cell>
        </row>
        <row r="228">
          <cell r="A228">
            <v>228</v>
          </cell>
          <cell r="B228">
            <v>42689</v>
          </cell>
          <cell r="C228">
            <v>42689</v>
          </cell>
          <cell r="D228">
            <v>1440</v>
          </cell>
          <cell r="F228">
            <v>1</v>
          </cell>
          <cell r="H228">
            <v>70</v>
          </cell>
          <cell r="J228">
            <v>1259</v>
          </cell>
          <cell r="L228">
            <v>468</v>
          </cell>
          <cell r="N228">
            <v>56</v>
          </cell>
          <cell r="P228">
            <v>30</v>
          </cell>
          <cell r="R228">
            <v>1348</v>
          </cell>
          <cell r="T228" t="str">
            <v>v</v>
          </cell>
        </row>
        <row r="229">
          <cell r="A229">
            <v>229</v>
          </cell>
          <cell r="B229">
            <v>42719</v>
          </cell>
          <cell r="C229">
            <v>42719</v>
          </cell>
          <cell r="D229">
            <v>1231</v>
          </cell>
          <cell r="F229">
            <v>1</v>
          </cell>
          <cell r="H229">
            <v>60</v>
          </cell>
          <cell r="J229">
            <v>1087</v>
          </cell>
          <cell r="L229">
            <v>650</v>
          </cell>
          <cell r="N229">
            <v>24</v>
          </cell>
          <cell r="P229">
            <v>32</v>
          </cell>
          <cell r="R229">
            <v>1174</v>
          </cell>
          <cell r="T229" t="str">
            <v>v</v>
          </cell>
        </row>
        <row r="230">
          <cell r="A230">
            <v>230</v>
          </cell>
          <cell r="B230">
            <v>42750</v>
          </cell>
          <cell r="C230">
            <v>42750</v>
          </cell>
          <cell r="D230">
            <v>1348</v>
          </cell>
          <cell r="F230">
            <v>1</v>
          </cell>
          <cell r="H230">
            <v>84</v>
          </cell>
          <cell r="J230">
            <v>1175</v>
          </cell>
          <cell r="L230">
            <v>656</v>
          </cell>
          <cell r="N230">
            <v>7</v>
          </cell>
          <cell r="P230">
            <v>51</v>
          </cell>
          <cell r="R230">
            <v>1286</v>
          </cell>
          <cell r="T230" t="str">
            <v>v</v>
          </cell>
        </row>
        <row r="231">
          <cell r="A231">
            <v>231</v>
          </cell>
          <cell r="B231">
            <v>42781</v>
          </cell>
          <cell r="C231">
            <v>42781</v>
          </cell>
          <cell r="D231">
            <v>1663</v>
          </cell>
          <cell r="F231">
            <v>4</v>
          </cell>
          <cell r="H231">
            <v>89</v>
          </cell>
          <cell r="J231">
            <v>1464</v>
          </cell>
          <cell r="L231">
            <v>808</v>
          </cell>
          <cell r="N231">
            <v>16</v>
          </cell>
          <cell r="P231">
            <v>90</v>
          </cell>
          <cell r="R231">
            <v>1553</v>
          </cell>
          <cell r="T231" t="str">
            <v>v</v>
          </cell>
        </row>
        <row r="232">
          <cell r="A232">
            <v>232</v>
          </cell>
          <cell r="B232">
            <v>42809</v>
          </cell>
          <cell r="C232">
            <v>42809</v>
          </cell>
          <cell r="D232">
            <v>2124</v>
          </cell>
          <cell r="F232">
            <v>6</v>
          </cell>
          <cell r="H232">
            <v>85</v>
          </cell>
          <cell r="J232">
            <v>1904</v>
          </cell>
          <cell r="L232">
            <v>927</v>
          </cell>
          <cell r="N232">
            <v>17</v>
          </cell>
          <cell r="P232">
            <v>69</v>
          </cell>
          <cell r="R232">
            <v>2032</v>
          </cell>
          <cell r="T232" t="str">
            <v>v</v>
          </cell>
        </row>
        <row r="233">
          <cell r="A233">
            <v>233</v>
          </cell>
          <cell r="B233">
            <v>42840</v>
          </cell>
          <cell r="C233">
            <v>42840</v>
          </cell>
          <cell r="D233">
            <v>1989</v>
          </cell>
          <cell r="F233">
            <v>4</v>
          </cell>
          <cell r="H233">
            <v>65</v>
          </cell>
          <cell r="J233">
            <v>1824</v>
          </cell>
          <cell r="L233">
            <v>774</v>
          </cell>
          <cell r="N233">
            <v>15</v>
          </cell>
          <cell r="P233">
            <v>66</v>
          </cell>
          <cell r="R233">
            <v>1914</v>
          </cell>
          <cell r="T233" t="str">
            <v>v</v>
          </cell>
        </row>
        <row r="234">
          <cell r="A234">
            <v>234</v>
          </cell>
          <cell r="B234">
            <v>42870</v>
          </cell>
          <cell r="C234">
            <v>42870</v>
          </cell>
          <cell r="D234">
            <v>2280</v>
          </cell>
          <cell r="F234">
            <v>6</v>
          </cell>
          <cell r="H234">
            <v>58</v>
          </cell>
          <cell r="J234">
            <v>2109</v>
          </cell>
          <cell r="L234">
            <v>804</v>
          </cell>
          <cell r="N234">
            <v>20</v>
          </cell>
          <cell r="P234">
            <v>53</v>
          </cell>
          <cell r="R234">
            <v>2206</v>
          </cell>
          <cell r="T234" t="str">
            <v>v</v>
          </cell>
        </row>
        <row r="235">
          <cell r="A235">
            <v>235</v>
          </cell>
          <cell r="B235">
            <v>42901</v>
          </cell>
          <cell r="C235">
            <v>42901</v>
          </cell>
          <cell r="D235">
            <v>1356</v>
          </cell>
          <cell r="F235">
            <v>2</v>
          </cell>
          <cell r="H235">
            <v>80</v>
          </cell>
          <cell r="J235">
            <v>1161</v>
          </cell>
          <cell r="L235">
            <v>153</v>
          </cell>
          <cell r="N235">
            <v>11</v>
          </cell>
          <cell r="P235">
            <v>34</v>
          </cell>
          <cell r="R235">
            <v>1312</v>
          </cell>
          <cell r="T235" t="str">
            <v>v</v>
          </cell>
        </row>
        <row r="236">
          <cell r="A236">
            <v>236</v>
          </cell>
          <cell r="B236">
            <v>42931</v>
          </cell>
          <cell r="C236">
            <v>42931</v>
          </cell>
          <cell r="D236">
            <v>2174</v>
          </cell>
          <cell r="F236">
            <v>0</v>
          </cell>
          <cell r="H236">
            <v>107</v>
          </cell>
          <cell r="J236">
            <v>1906</v>
          </cell>
          <cell r="L236">
            <v>908</v>
          </cell>
          <cell r="N236">
            <v>93</v>
          </cell>
          <cell r="P236">
            <v>68</v>
          </cell>
          <cell r="R236">
            <v>2008</v>
          </cell>
          <cell r="T236" t="str">
            <v>v</v>
          </cell>
        </row>
        <row r="237">
          <cell r="A237">
            <v>237</v>
          </cell>
          <cell r="B237">
            <v>42962</v>
          </cell>
          <cell r="C237">
            <v>42962</v>
          </cell>
          <cell r="D237">
            <v>1936</v>
          </cell>
          <cell r="F237">
            <v>7</v>
          </cell>
          <cell r="H237">
            <v>97</v>
          </cell>
          <cell r="J237">
            <v>1694</v>
          </cell>
          <cell r="L237">
            <v>726</v>
          </cell>
          <cell r="N237">
            <v>38</v>
          </cell>
          <cell r="P237">
            <v>49</v>
          </cell>
          <cell r="R237">
            <v>1846</v>
          </cell>
          <cell r="T237" t="str">
            <v>v</v>
          </cell>
        </row>
        <row r="238">
          <cell r="A238">
            <v>238</v>
          </cell>
          <cell r="B238">
            <v>42993</v>
          </cell>
          <cell r="C238">
            <v>42993</v>
          </cell>
          <cell r="D238">
            <v>1894</v>
          </cell>
          <cell r="F238">
            <v>3</v>
          </cell>
          <cell r="H238">
            <v>90</v>
          </cell>
          <cell r="J238">
            <v>1643</v>
          </cell>
          <cell r="L238">
            <v>635</v>
          </cell>
          <cell r="N238">
            <v>21</v>
          </cell>
          <cell r="P238">
            <v>57</v>
          </cell>
          <cell r="R238">
            <v>1814</v>
          </cell>
          <cell r="T238" t="str">
            <v>v</v>
          </cell>
        </row>
        <row r="239">
          <cell r="A239">
            <v>239</v>
          </cell>
          <cell r="B239">
            <v>43023</v>
          </cell>
          <cell r="C239">
            <v>43023</v>
          </cell>
          <cell r="D239">
            <v>1624</v>
          </cell>
          <cell r="F239">
            <v>8</v>
          </cell>
          <cell r="H239">
            <v>85</v>
          </cell>
          <cell r="J239">
            <v>1380</v>
          </cell>
          <cell r="L239">
            <v>634</v>
          </cell>
          <cell r="N239">
            <v>14</v>
          </cell>
          <cell r="P239">
            <v>63</v>
          </cell>
          <cell r="R239">
            <v>1542</v>
          </cell>
          <cell r="T239" t="str">
            <v>v</v>
          </cell>
        </row>
        <row r="240">
          <cell r="A240">
            <v>240</v>
          </cell>
          <cell r="B240">
            <v>43054</v>
          </cell>
          <cell r="C240">
            <v>43054</v>
          </cell>
          <cell r="D240">
            <v>1828</v>
          </cell>
          <cell r="F240">
            <v>4</v>
          </cell>
          <cell r="H240">
            <v>90</v>
          </cell>
          <cell r="J240">
            <v>1608</v>
          </cell>
          <cell r="L240">
            <v>690</v>
          </cell>
          <cell r="N240">
            <v>18</v>
          </cell>
          <cell r="P240">
            <v>59</v>
          </cell>
          <cell r="R240">
            <v>1744</v>
          </cell>
          <cell r="T240" t="str">
            <v>v</v>
          </cell>
        </row>
        <row r="241">
          <cell r="A241">
            <v>241</v>
          </cell>
          <cell r="B241">
            <v>43084</v>
          </cell>
          <cell r="C241">
            <v>43084</v>
          </cell>
          <cell r="D241">
            <v>833</v>
          </cell>
          <cell r="F241">
            <v>3</v>
          </cell>
          <cell r="H241">
            <v>62</v>
          </cell>
          <cell r="J241">
            <v>677</v>
          </cell>
          <cell r="L241">
            <v>373</v>
          </cell>
          <cell r="N241">
            <v>13</v>
          </cell>
          <cell r="P241">
            <v>36</v>
          </cell>
          <cell r="R241">
            <v>783</v>
          </cell>
          <cell r="T241" t="str">
            <v>v</v>
          </cell>
        </row>
        <row r="242">
          <cell r="A242">
            <v>242</v>
          </cell>
          <cell r="B242">
            <v>43115</v>
          </cell>
          <cell r="C242">
            <v>43115</v>
          </cell>
          <cell r="D242">
            <v>1521</v>
          </cell>
          <cell r="F242">
            <v>6</v>
          </cell>
          <cell r="H242">
            <v>69</v>
          </cell>
          <cell r="J242">
            <v>1350</v>
          </cell>
          <cell r="L242">
            <v>759</v>
          </cell>
          <cell r="N242">
            <v>14</v>
          </cell>
          <cell r="P242">
            <v>80</v>
          </cell>
          <cell r="R242">
            <v>1420</v>
          </cell>
          <cell r="T242" t="str">
            <v>v</v>
          </cell>
        </row>
        <row r="243">
          <cell r="A243">
            <v>243</v>
          </cell>
          <cell r="B243">
            <v>43146</v>
          </cell>
          <cell r="C243">
            <v>43146</v>
          </cell>
          <cell r="D243">
            <v>1686</v>
          </cell>
          <cell r="F243">
            <v>3</v>
          </cell>
          <cell r="H243">
            <v>73</v>
          </cell>
          <cell r="J243">
            <v>1508</v>
          </cell>
          <cell r="L243">
            <v>771</v>
          </cell>
          <cell r="N243">
            <v>14</v>
          </cell>
          <cell r="P243">
            <v>81</v>
          </cell>
          <cell r="R243">
            <v>1587</v>
          </cell>
          <cell r="T243" t="str">
            <v>v</v>
          </cell>
        </row>
        <row r="244">
          <cell r="A244">
            <v>244</v>
          </cell>
          <cell r="B244">
            <v>43174</v>
          </cell>
          <cell r="C244">
            <v>43174</v>
          </cell>
          <cell r="D244">
            <v>1786</v>
          </cell>
          <cell r="F244">
            <v>0</v>
          </cell>
          <cell r="H244">
            <v>23</v>
          </cell>
          <cell r="J244">
            <v>1691</v>
          </cell>
          <cell r="L244">
            <v>782</v>
          </cell>
          <cell r="N244">
            <v>11</v>
          </cell>
          <cell r="P244">
            <v>55</v>
          </cell>
          <cell r="R244">
            <v>1714</v>
          </cell>
          <cell r="T244" t="str">
            <v>v</v>
          </cell>
        </row>
        <row r="245">
          <cell r="A245">
            <v>245</v>
          </cell>
          <cell r="B245">
            <v>43205</v>
          </cell>
          <cell r="C245">
            <v>43205</v>
          </cell>
          <cell r="D245">
            <v>2069</v>
          </cell>
          <cell r="F245">
            <v>0</v>
          </cell>
          <cell r="H245">
            <v>39</v>
          </cell>
          <cell r="J245">
            <v>1953</v>
          </cell>
          <cell r="L245">
            <v>789</v>
          </cell>
          <cell r="N245">
            <v>12</v>
          </cell>
          <cell r="P245">
            <v>80</v>
          </cell>
          <cell r="R245">
            <v>1969</v>
          </cell>
          <cell r="T245" t="str">
            <v>v</v>
          </cell>
        </row>
        <row r="246">
          <cell r="A246">
            <v>246</v>
          </cell>
          <cell r="B246">
            <v>43235</v>
          </cell>
          <cell r="C246">
            <v>43235</v>
          </cell>
          <cell r="D246">
            <v>1919</v>
          </cell>
          <cell r="F246">
            <v>0</v>
          </cell>
          <cell r="H246">
            <v>27</v>
          </cell>
          <cell r="J246">
            <v>1817</v>
          </cell>
          <cell r="L246">
            <v>476</v>
          </cell>
          <cell r="N246">
            <v>19</v>
          </cell>
          <cell r="P246">
            <v>84</v>
          </cell>
          <cell r="R246">
            <v>1814</v>
          </cell>
          <cell r="T246" t="str">
            <v>v</v>
          </cell>
        </row>
        <row r="247">
          <cell r="A247">
            <v>247</v>
          </cell>
          <cell r="B247">
            <v>43266</v>
          </cell>
          <cell r="C247">
            <v>43266</v>
          </cell>
          <cell r="D247">
            <v>960</v>
          </cell>
          <cell r="F247">
            <v>1</v>
          </cell>
          <cell r="H247">
            <v>12</v>
          </cell>
          <cell r="J247">
            <v>903</v>
          </cell>
          <cell r="L247">
            <v>511</v>
          </cell>
          <cell r="N247">
            <v>11</v>
          </cell>
          <cell r="P247">
            <v>34</v>
          </cell>
          <cell r="R247">
            <v>911</v>
          </cell>
          <cell r="T247" t="str">
            <v>v</v>
          </cell>
        </row>
        <row r="248">
          <cell r="A248">
            <v>248</v>
          </cell>
          <cell r="B248">
            <v>43296</v>
          </cell>
          <cell r="C248">
            <v>43296</v>
          </cell>
          <cell r="D248">
            <v>1882</v>
          </cell>
          <cell r="F248">
            <v>1</v>
          </cell>
          <cell r="H248">
            <v>46</v>
          </cell>
          <cell r="J248">
            <v>1759</v>
          </cell>
          <cell r="L248">
            <v>527</v>
          </cell>
          <cell r="N248">
            <v>14</v>
          </cell>
          <cell r="P248">
            <v>61</v>
          </cell>
          <cell r="R248">
            <v>1803</v>
          </cell>
          <cell r="T248" t="str">
            <v>v</v>
          </cell>
        </row>
        <row r="249">
          <cell r="A249">
            <v>249</v>
          </cell>
          <cell r="B249">
            <v>43327</v>
          </cell>
          <cell r="C249">
            <v>43327</v>
          </cell>
          <cell r="D249">
            <v>1873</v>
          </cell>
          <cell r="F249">
            <v>1</v>
          </cell>
          <cell r="H249">
            <v>29</v>
          </cell>
          <cell r="J249">
            <v>1754</v>
          </cell>
          <cell r="L249">
            <v>598</v>
          </cell>
          <cell r="N249">
            <v>16</v>
          </cell>
          <cell r="P249">
            <v>52</v>
          </cell>
          <cell r="R249">
            <v>1796</v>
          </cell>
          <cell r="T249" t="str">
            <v>v</v>
          </cell>
        </row>
        <row r="250">
          <cell r="A250">
            <v>250</v>
          </cell>
          <cell r="B250">
            <v>43358</v>
          </cell>
          <cell r="C250">
            <v>43358</v>
          </cell>
          <cell r="D250">
            <v>1528</v>
          </cell>
          <cell r="F250">
            <v>0</v>
          </cell>
          <cell r="H250">
            <v>33</v>
          </cell>
          <cell r="J250">
            <v>1442</v>
          </cell>
          <cell r="L250">
            <v>492</v>
          </cell>
          <cell r="N250">
            <v>34</v>
          </cell>
          <cell r="P250">
            <v>45</v>
          </cell>
          <cell r="R250">
            <v>1442</v>
          </cell>
          <cell r="T250" t="str">
            <v>v</v>
          </cell>
        </row>
        <row r="251">
          <cell r="A251">
            <v>251</v>
          </cell>
          <cell r="B251">
            <v>43388</v>
          </cell>
          <cell r="C251">
            <v>43388</v>
          </cell>
          <cell r="D251">
            <v>1718</v>
          </cell>
          <cell r="F251">
            <v>3</v>
          </cell>
          <cell r="H251">
            <v>48</v>
          </cell>
          <cell r="J251">
            <v>1565</v>
          </cell>
          <cell r="L251">
            <v>588</v>
          </cell>
          <cell r="N251">
            <v>26</v>
          </cell>
          <cell r="P251">
            <v>55</v>
          </cell>
          <cell r="R251">
            <v>1636</v>
          </cell>
          <cell r="T251" t="str">
            <v>v</v>
          </cell>
        </row>
        <row r="252">
          <cell r="A252">
            <v>252</v>
          </cell>
          <cell r="B252">
            <v>43419</v>
          </cell>
          <cell r="C252">
            <v>43419</v>
          </cell>
          <cell r="D252">
            <v>1655</v>
          </cell>
          <cell r="F252">
            <v>1</v>
          </cell>
          <cell r="H252">
            <v>29</v>
          </cell>
          <cell r="J252">
            <v>1566</v>
          </cell>
          <cell r="L252">
            <v>494</v>
          </cell>
          <cell r="N252">
            <v>35</v>
          </cell>
          <cell r="P252">
            <v>46</v>
          </cell>
          <cell r="R252">
            <v>1573</v>
          </cell>
          <cell r="T252" t="str">
            <v>v</v>
          </cell>
        </row>
        <row r="253">
          <cell r="A253">
            <v>253</v>
          </cell>
          <cell r="B253">
            <v>43449</v>
          </cell>
          <cell r="C253">
            <v>43449</v>
          </cell>
          <cell r="D253">
            <v>807</v>
          </cell>
          <cell r="F253">
            <v>1</v>
          </cell>
          <cell r="H253">
            <v>30</v>
          </cell>
          <cell r="J253">
            <v>731</v>
          </cell>
          <cell r="L253">
            <v>215</v>
          </cell>
          <cell r="N253">
            <v>6</v>
          </cell>
          <cell r="P253">
            <v>26</v>
          </cell>
          <cell r="R253">
            <v>774</v>
          </cell>
          <cell r="T253" t="str">
            <v>v</v>
          </cell>
        </row>
        <row r="254">
          <cell r="A254">
            <v>254</v>
          </cell>
          <cell r="B254">
            <v>43480</v>
          </cell>
          <cell r="C254">
            <v>43480</v>
          </cell>
          <cell r="D254">
            <v>1663</v>
          </cell>
          <cell r="F254">
            <v>3</v>
          </cell>
          <cell r="H254">
            <v>66</v>
          </cell>
          <cell r="J254">
            <v>1500</v>
          </cell>
          <cell r="L254">
            <v>823</v>
          </cell>
          <cell r="N254">
            <v>18</v>
          </cell>
          <cell r="P254">
            <v>85</v>
          </cell>
          <cell r="R254">
            <v>1554</v>
          </cell>
          <cell r="T254" t="str">
            <v>v</v>
          </cell>
        </row>
        <row r="255">
          <cell r="A255">
            <v>255</v>
          </cell>
          <cell r="B255">
            <v>43511</v>
          </cell>
          <cell r="C255">
            <v>43511</v>
          </cell>
          <cell r="D255">
            <v>2117</v>
          </cell>
          <cell r="F255">
            <v>8</v>
          </cell>
          <cell r="H255">
            <v>85</v>
          </cell>
          <cell r="J255">
            <v>1870</v>
          </cell>
          <cell r="L255">
            <v>1054</v>
          </cell>
          <cell r="N255">
            <v>19</v>
          </cell>
          <cell r="P255">
            <v>106</v>
          </cell>
          <cell r="R255">
            <v>1979</v>
          </cell>
          <cell r="T255" t="str">
            <v>v</v>
          </cell>
        </row>
        <row r="256">
          <cell r="A256">
            <v>256</v>
          </cell>
          <cell r="B256">
            <v>43539</v>
          </cell>
          <cell r="C256">
            <v>43539</v>
          </cell>
          <cell r="D256">
            <v>2567</v>
          </cell>
          <cell r="F256">
            <v>6</v>
          </cell>
          <cell r="H256">
            <v>106</v>
          </cell>
          <cell r="J256">
            <v>2295</v>
          </cell>
          <cell r="L256">
            <v>1284</v>
          </cell>
          <cell r="N256">
            <v>23</v>
          </cell>
          <cell r="P256">
            <v>101</v>
          </cell>
          <cell r="R256">
            <v>2438</v>
          </cell>
          <cell r="T256" t="str">
            <v>v</v>
          </cell>
        </row>
        <row r="257">
          <cell r="A257">
            <v>257</v>
          </cell>
          <cell r="B257">
            <v>43570</v>
          </cell>
          <cell r="C257">
            <v>43570</v>
          </cell>
          <cell r="D257">
            <v>2680</v>
          </cell>
          <cell r="F257">
            <v>7</v>
          </cell>
          <cell r="H257">
            <v>121</v>
          </cell>
          <cell r="J257">
            <v>2342</v>
          </cell>
          <cell r="L257">
            <v>1178</v>
          </cell>
          <cell r="N257">
            <v>24</v>
          </cell>
          <cell r="P257">
            <v>104</v>
          </cell>
          <cell r="R257">
            <v>2544</v>
          </cell>
          <cell r="T257" t="str">
            <v>v</v>
          </cell>
        </row>
        <row r="258">
          <cell r="A258">
            <v>258</v>
          </cell>
          <cell r="B258">
            <v>43600</v>
          </cell>
          <cell r="C258">
            <v>43600</v>
          </cell>
          <cell r="D258">
            <v>2431</v>
          </cell>
          <cell r="F258">
            <v>8</v>
          </cell>
          <cell r="H258">
            <v>106</v>
          </cell>
          <cell r="J258">
            <v>2184</v>
          </cell>
          <cell r="L258">
            <v>1042</v>
          </cell>
          <cell r="N258">
            <v>33</v>
          </cell>
          <cell r="P258">
            <v>82</v>
          </cell>
          <cell r="R258">
            <v>2312</v>
          </cell>
          <cell r="T258" t="str">
            <v>v</v>
          </cell>
        </row>
        <row r="259">
          <cell r="A259">
            <v>259</v>
          </cell>
          <cell r="B259">
            <v>43631</v>
          </cell>
          <cell r="C259">
            <v>43631</v>
          </cell>
          <cell r="D259">
            <v>1834</v>
          </cell>
          <cell r="F259">
            <v>1</v>
          </cell>
          <cell r="H259">
            <v>95</v>
          </cell>
          <cell r="J259">
            <v>1626</v>
          </cell>
          <cell r="L259">
            <v>740</v>
          </cell>
          <cell r="N259">
            <v>24</v>
          </cell>
          <cell r="P259">
            <v>63</v>
          </cell>
          <cell r="R259">
            <v>1740</v>
          </cell>
          <cell r="T259" t="str">
            <v>v</v>
          </cell>
        </row>
        <row r="260">
          <cell r="A260">
            <v>260</v>
          </cell>
          <cell r="B260">
            <v>43661</v>
          </cell>
          <cell r="C260">
            <v>43661</v>
          </cell>
          <cell r="D260">
            <v>3275</v>
          </cell>
          <cell r="F260">
            <v>9</v>
          </cell>
          <cell r="H260">
            <v>111</v>
          </cell>
          <cell r="J260">
            <v>2941</v>
          </cell>
          <cell r="L260">
            <v>1314</v>
          </cell>
          <cell r="N260">
            <v>32</v>
          </cell>
          <cell r="P260">
            <v>90</v>
          </cell>
          <cell r="R260">
            <v>3154</v>
          </cell>
          <cell r="T260" t="str">
            <v>v</v>
          </cell>
        </row>
        <row r="261">
          <cell r="A261">
            <v>261</v>
          </cell>
          <cell r="B261">
            <v>43692</v>
          </cell>
          <cell r="C261">
            <v>43692</v>
          </cell>
          <cell r="D261">
            <v>3091</v>
          </cell>
          <cell r="F261">
            <v>2</v>
          </cell>
          <cell r="H261">
            <v>104</v>
          </cell>
          <cell r="J261">
            <v>2761</v>
          </cell>
          <cell r="L261">
            <v>1035</v>
          </cell>
          <cell r="N261">
            <v>46</v>
          </cell>
          <cell r="P261">
            <v>86</v>
          </cell>
          <cell r="R261">
            <v>2955</v>
          </cell>
          <cell r="T261" t="str">
            <v>v</v>
          </cell>
        </row>
        <row r="262">
          <cell r="A262">
            <v>262</v>
          </cell>
          <cell r="B262">
            <v>43723</v>
          </cell>
          <cell r="C262">
            <v>43723</v>
          </cell>
          <cell r="D262">
            <v>1967</v>
          </cell>
          <cell r="F262">
            <v>4</v>
          </cell>
          <cell r="H262">
            <v>124</v>
          </cell>
          <cell r="J262">
            <v>1676</v>
          </cell>
          <cell r="L262">
            <v>870</v>
          </cell>
          <cell r="N262">
            <v>56</v>
          </cell>
          <cell r="P262">
            <v>76</v>
          </cell>
          <cell r="R262">
            <v>1826</v>
          </cell>
          <cell r="T262" t="str">
            <v>v</v>
          </cell>
        </row>
        <row r="263">
          <cell r="A263">
            <v>263</v>
          </cell>
          <cell r="B263">
            <v>43753</v>
          </cell>
          <cell r="C263">
            <v>43753</v>
          </cell>
          <cell r="D263">
            <v>1964</v>
          </cell>
          <cell r="F263">
            <v>6</v>
          </cell>
          <cell r="H263">
            <v>107</v>
          </cell>
          <cell r="J263">
            <v>1616</v>
          </cell>
          <cell r="L263">
            <v>919</v>
          </cell>
          <cell r="N263">
            <v>35</v>
          </cell>
          <cell r="P263">
            <v>84</v>
          </cell>
          <cell r="R263">
            <v>1842</v>
          </cell>
          <cell r="T263" t="str">
            <v>v</v>
          </cell>
        </row>
        <row r="264">
          <cell r="A264">
            <v>264</v>
          </cell>
          <cell r="B264">
            <v>43784</v>
          </cell>
          <cell r="C264">
            <v>43784</v>
          </cell>
          <cell r="D264">
            <v>1913</v>
          </cell>
          <cell r="F264">
            <v>8</v>
          </cell>
          <cell r="H264">
            <v>109</v>
          </cell>
          <cell r="J264">
            <v>1634</v>
          </cell>
          <cell r="L264">
            <v>644</v>
          </cell>
          <cell r="N264">
            <v>43</v>
          </cell>
          <cell r="P264">
            <v>61</v>
          </cell>
          <cell r="R264">
            <v>1801</v>
          </cell>
          <cell r="T264" t="str">
            <v>v</v>
          </cell>
        </row>
        <row r="265">
          <cell r="A265">
            <v>265</v>
          </cell>
          <cell r="B265">
            <v>43814</v>
          </cell>
          <cell r="C265">
            <v>43814</v>
          </cell>
          <cell r="D265">
            <v>1143</v>
          </cell>
          <cell r="F265">
            <v>3</v>
          </cell>
          <cell r="H265">
            <v>84</v>
          </cell>
          <cell r="J265">
            <v>874</v>
          </cell>
          <cell r="L265">
            <v>372</v>
          </cell>
          <cell r="N265">
            <v>19</v>
          </cell>
          <cell r="P265">
            <v>54</v>
          </cell>
          <cell r="R265">
            <v>1067</v>
          </cell>
          <cell r="T265" t="str">
            <v>v</v>
          </cell>
        </row>
        <row r="266">
          <cell r="A266">
            <v>266</v>
          </cell>
          <cell r="B266">
            <v>43845</v>
          </cell>
          <cell r="C266">
            <v>43845</v>
          </cell>
          <cell r="D266">
            <v>1937</v>
          </cell>
          <cell r="F266">
            <v>6</v>
          </cell>
          <cell r="H266">
            <v>163</v>
          </cell>
          <cell r="J266">
            <v>1603</v>
          </cell>
          <cell r="L266">
            <v>866</v>
          </cell>
          <cell r="N266">
            <v>74</v>
          </cell>
          <cell r="P266">
            <v>76</v>
          </cell>
          <cell r="R266">
            <v>1787</v>
          </cell>
          <cell r="T266" t="str">
            <v>v</v>
          </cell>
        </row>
        <row r="267">
          <cell r="A267">
            <v>267</v>
          </cell>
          <cell r="B267">
            <v>43876</v>
          </cell>
          <cell r="C267">
            <v>43876</v>
          </cell>
          <cell r="D267">
            <v>2471</v>
          </cell>
          <cell r="F267">
            <v>8</v>
          </cell>
          <cell r="H267">
            <v>92</v>
          </cell>
          <cell r="J267">
            <v>2221</v>
          </cell>
          <cell r="L267">
            <v>990</v>
          </cell>
          <cell r="N267">
            <v>69</v>
          </cell>
          <cell r="P267">
            <v>127</v>
          </cell>
          <cell r="R267">
            <v>2275</v>
          </cell>
          <cell r="T267" t="str">
            <v>v</v>
          </cell>
        </row>
        <row r="268">
          <cell r="A268">
            <v>268</v>
          </cell>
          <cell r="B268">
            <v>43905</v>
          </cell>
          <cell r="C268">
            <v>43905</v>
          </cell>
          <cell r="D268">
            <v>2431</v>
          </cell>
          <cell r="F268">
            <v>3</v>
          </cell>
          <cell r="H268">
            <v>67</v>
          </cell>
          <cell r="J268">
            <v>2220</v>
          </cell>
          <cell r="L268">
            <v>867</v>
          </cell>
          <cell r="N268">
            <v>176</v>
          </cell>
          <cell r="P268">
            <v>97</v>
          </cell>
          <cell r="R268">
            <v>2158</v>
          </cell>
          <cell r="T268" t="str">
            <v>v</v>
          </cell>
        </row>
        <row r="269">
          <cell r="A269">
            <v>269</v>
          </cell>
          <cell r="B269">
            <v>43936</v>
          </cell>
          <cell r="C269">
            <v>43936</v>
          </cell>
          <cell r="D269">
            <v>871</v>
          </cell>
          <cell r="F269">
            <v>1</v>
          </cell>
          <cell r="H269">
            <v>42</v>
          </cell>
          <cell r="J269">
            <v>758</v>
          </cell>
          <cell r="L269">
            <v>211</v>
          </cell>
          <cell r="N269">
            <v>34</v>
          </cell>
          <cell r="P269">
            <v>38</v>
          </cell>
          <cell r="R269">
            <v>799</v>
          </cell>
          <cell r="T269" t="str">
            <v>v</v>
          </cell>
        </row>
        <row r="270">
          <cell r="A270">
            <v>270</v>
          </cell>
          <cell r="B270">
            <v>43966</v>
          </cell>
          <cell r="C270">
            <v>43966</v>
          </cell>
          <cell r="D270">
            <v>2095</v>
          </cell>
          <cell r="F270">
            <v>3</v>
          </cell>
          <cell r="H270">
            <v>126</v>
          </cell>
          <cell r="J270">
            <v>1779</v>
          </cell>
          <cell r="L270">
            <v>795</v>
          </cell>
          <cell r="N270">
            <v>57</v>
          </cell>
          <cell r="P270">
            <v>104</v>
          </cell>
          <cell r="R270">
            <v>1934</v>
          </cell>
          <cell r="T270" t="str">
            <v>v</v>
          </cell>
        </row>
        <row r="271">
          <cell r="A271">
            <v>271</v>
          </cell>
          <cell r="B271">
            <v>43997</v>
          </cell>
          <cell r="C271">
            <v>43997</v>
          </cell>
          <cell r="D271">
            <v>1433</v>
          </cell>
          <cell r="F271">
            <v>26</v>
          </cell>
          <cell r="H271">
            <v>123</v>
          </cell>
          <cell r="J271">
            <v>1161</v>
          </cell>
          <cell r="L271">
            <v>607</v>
          </cell>
          <cell r="N271">
            <v>56</v>
          </cell>
          <cell r="P271">
            <v>83</v>
          </cell>
          <cell r="R271">
            <v>1294</v>
          </cell>
          <cell r="T271" t="str">
            <v>v</v>
          </cell>
        </row>
        <row r="272">
          <cell r="A272">
            <v>272</v>
          </cell>
          <cell r="B272">
            <v>44027</v>
          </cell>
          <cell r="C272">
            <v>44027</v>
          </cell>
          <cell r="D272">
            <v>1374</v>
          </cell>
          <cell r="F272">
            <v>4</v>
          </cell>
          <cell r="H272">
            <v>82</v>
          </cell>
          <cell r="J272">
            <v>1164</v>
          </cell>
          <cell r="L272">
            <v>326</v>
          </cell>
          <cell r="N272">
            <v>84</v>
          </cell>
          <cell r="P272">
            <v>88</v>
          </cell>
          <cell r="R272">
            <v>1202</v>
          </cell>
          <cell r="T272" t="str">
            <v>v</v>
          </cell>
        </row>
        <row r="273">
          <cell r="A273">
            <v>273</v>
          </cell>
          <cell r="B273">
            <v>44058</v>
          </cell>
          <cell r="C273">
            <v>44058</v>
          </cell>
          <cell r="D273">
            <v>1530</v>
          </cell>
          <cell r="F273">
            <v>2</v>
          </cell>
          <cell r="H273">
            <v>153</v>
          </cell>
          <cell r="J273">
            <v>1277</v>
          </cell>
          <cell r="L273">
            <v>716</v>
          </cell>
          <cell r="N273">
            <v>63</v>
          </cell>
          <cell r="P273">
            <v>89</v>
          </cell>
          <cell r="R273">
            <v>1378</v>
          </cell>
          <cell r="T273" t="str">
            <v>v</v>
          </cell>
        </row>
        <row r="274">
          <cell r="A274">
            <v>274</v>
          </cell>
          <cell r="B274">
            <v>44089</v>
          </cell>
          <cell r="C274">
            <v>44089</v>
          </cell>
          <cell r="D274">
            <v>2114</v>
          </cell>
          <cell r="F274">
            <v>6</v>
          </cell>
          <cell r="H274">
            <v>176</v>
          </cell>
          <cell r="J274">
            <v>1775</v>
          </cell>
          <cell r="L274">
            <v>934</v>
          </cell>
          <cell r="N274">
            <v>106</v>
          </cell>
          <cell r="P274">
            <v>119</v>
          </cell>
          <cell r="R274">
            <v>1889</v>
          </cell>
          <cell r="T274" t="str">
            <v>v</v>
          </cell>
        </row>
        <row r="275">
          <cell r="A275">
            <v>275</v>
          </cell>
          <cell r="B275">
            <v>44119</v>
          </cell>
          <cell r="C275">
            <v>44119</v>
          </cell>
          <cell r="D275">
            <v>1824</v>
          </cell>
          <cell r="F275">
            <v>10</v>
          </cell>
          <cell r="H275">
            <v>166</v>
          </cell>
          <cell r="J275">
            <v>1493</v>
          </cell>
          <cell r="L275">
            <v>993</v>
          </cell>
          <cell r="N275">
            <v>82</v>
          </cell>
          <cell r="P275">
            <v>161</v>
          </cell>
          <cell r="R275">
            <v>1581</v>
          </cell>
          <cell r="T275" t="str">
            <v>v</v>
          </cell>
        </row>
        <row r="276">
          <cell r="A276">
            <v>276</v>
          </cell>
          <cell r="B276">
            <v>44150</v>
          </cell>
          <cell r="C276">
            <v>44150</v>
          </cell>
          <cell r="D276">
            <v>1949</v>
          </cell>
          <cell r="F276">
            <v>8</v>
          </cell>
          <cell r="H276">
            <v>146</v>
          </cell>
          <cell r="J276">
            <v>1641</v>
          </cell>
          <cell r="L276">
            <v>952</v>
          </cell>
          <cell r="N276">
            <v>72</v>
          </cell>
          <cell r="P276">
            <v>196</v>
          </cell>
          <cell r="R276">
            <v>1681</v>
          </cell>
          <cell r="T276" t="str">
            <v>v</v>
          </cell>
        </row>
        <row r="277">
          <cell r="A277">
            <v>277</v>
          </cell>
          <cell r="B277">
            <v>44180</v>
          </cell>
          <cell r="C277">
            <v>44180</v>
          </cell>
          <cell r="D277">
            <v>1505</v>
          </cell>
          <cell r="F277">
            <v>14</v>
          </cell>
          <cell r="H277">
            <v>142</v>
          </cell>
          <cell r="J277">
            <v>1212</v>
          </cell>
          <cell r="L277">
            <v>911</v>
          </cell>
          <cell r="N277">
            <v>141</v>
          </cell>
          <cell r="P277">
            <v>91</v>
          </cell>
          <cell r="R277">
            <v>1273</v>
          </cell>
          <cell r="T277" t="str">
            <v>v</v>
          </cell>
        </row>
        <row r="278">
          <cell r="A278">
            <v>278</v>
          </cell>
          <cell r="B278">
            <v>44211</v>
          </cell>
          <cell r="C278">
            <v>44211</v>
          </cell>
          <cell r="D278">
            <v>1907</v>
          </cell>
          <cell r="F278">
            <v>10</v>
          </cell>
          <cell r="H278">
            <v>121</v>
          </cell>
          <cell r="J278">
            <v>1691</v>
          </cell>
          <cell r="L278">
            <v>933</v>
          </cell>
          <cell r="N278">
            <v>51</v>
          </cell>
          <cell r="P278">
            <v>71</v>
          </cell>
          <cell r="R278">
            <v>1785</v>
          </cell>
          <cell r="T278" t="str">
            <v>v</v>
          </cell>
        </row>
        <row r="279">
          <cell r="A279">
            <v>279</v>
          </cell>
          <cell r="B279">
            <v>44242</v>
          </cell>
          <cell r="C279">
            <v>44242</v>
          </cell>
          <cell r="D279">
            <v>1947</v>
          </cell>
          <cell r="F279">
            <v>8</v>
          </cell>
          <cell r="H279">
            <v>150</v>
          </cell>
          <cell r="J279">
            <v>1706</v>
          </cell>
          <cell r="L279">
            <v>1194</v>
          </cell>
          <cell r="N279">
            <v>43</v>
          </cell>
          <cell r="P279">
            <v>296</v>
          </cell>
          <cell r="R279">
            <v>1608</v>
          </cell>
          <cell r="T279" t="str">
            <v>v</v>
          </cell>
        </row>
        <row r="280">
          <cell r="A280">
            <v>280</v>
          </cell>
          <cell r="B280">
            <v>44270</v>
          </cell>
          <cell r="C280">
            <v>44270</v>
          </cell>
          <cell r="D280">
            <v>2118</v>
          </cell>
          <cell r="F280">
            <v>15</v>
          </cell>
          <cell r="H280">
            <v>169</v>
          </cell>
          <cell r="J280">
            <v>1889</v>
          </cell>
          <cell r="L280">
            <v>1178</v>
          </cell>
          <cell r="N280">
            <v>37</v>
          </cell>
          <cell r="P280">
            <v>102</v>
          </cell>
          <cell r="R280">
            <v>1979</v>
          </cell>
          <cell r="T280" t="str">
            <v>v</v>
          </cell>
        </row>
        <row r="281">
          <cell r="A281">
            <v>281</v>
          </cell>
          <cell r="B281">
            <v>44301</v>
          </cell>
          <cell r="C281">
            <v>44301</v>
          </cell>
          <cell r="D281">
            <v>1719</v>
          </cell>
          <cell r="F281">
            <v>4</v>
          </cell>
          <cell r="H281">
            <v>74</v>
          </cell>
          <cell r="J281">
            <v>1524</v>
          </cell>
          <cell r="L281">
            <v>1065</v>
          </cell>
          <cell r="N281">
            <v>32</v>
          </cell>
          <cell r="P281">
            <v>112</v>
          </cell>
          <cell r="R281">
            <v>1575</v>
          </cell>
          <cell r="T281" t="str">
            <v>v</v>
          </cell>
        </row>
        <row r="282">
          <cell r="A282">
            <v>282</v>
          </cell>
          <cell r="B282">
            <v>44331</v>
          </cell>
          <cell r="C282">
            <v>44331</v>
          </cell>
          <cell r="D282">
            <v>1537</v>
          </cell>
          <cell r="F282">
            <v>6</v>
          </cell>
          <cell r="H282">
            <v>61</v>
          </cell>
          <cell r="J282">
            <v>1288</v>
          </cell>
          <cell r="L282">
            <v>920</v>
          </cell>
          <cell r="N282">
            <v>55</v>
          </cell>
          <cell r="P282">
            <v>101</v>
          </cell>
          <cell r="R282">
            <v>1381</v>
          </cell>
          <cell r="T282" t="str">
            <v>v</v>
          </cell>
        </row>
        <row r="283">
          <cell r="A283">
            <v>283</v>
          </cell>
          <cell r="B283">
            <v>44362</v>
          </cell>
          <cell r="C283">
            <v>44362</v>
          </cell>
          <cell r="D283">
            <v>1938</v>
          </cell>
          <cell r="F283">
            <v>2</v>
          </cell>
          <cell r="H283">
            <v>67</v>
          </cell>
          <cell r="J283">
            <v>1721</v>
          </cell>
          <cell r="L283">
            <v>1013</v>
          </cell>
          <cell r="N283">
            <v>247</v>
          </cell>
          <cell r="P283">
            <v>149</v>
          </cell>
          <cell r="R283">
            <v>1542</v>
          </cell>
          <cell r="T283" t="str">
            <v>v</v>
          </cell>
        </row>
        <row r="284">
          <cell r="A284">
            <v>284</v>
          </cell>
          <cell r="B284">
            <v>44392</v>
          </cell>
          <cell r="C284">
            <v>44392</v>
          </cell>
          <cell r="D284">
            <v>3629</v>
          </cell>
          <cell r="F284">
            <v>1</v>
          </cell>
          <cell r="H284">
            <v>55</v>
          </cell>
          <cell r="J284">
            <v>3422</v>
          </cell>
          <cell r="L284">
            <v>942</v>
          </cell>
          <cell r="N284">
            <v>2059</v>
          </cell>
          <cell r="P284">
            <v>129</v>
          </cell>
          <cell r="R284">
            <v>1441</v>
          </cell>
          <cell r="T284" t="str">
            <v>v</v>
          </cell>
        </row>
        <row r="285">
          <cell r="A285">
            <v>285</v>
          </cell>
          <cell r="B285">
            <v>44423</v>
          </cell>
          <cell r="C285">
            <v>44423</v>
          </cell>
          <cell r="D285">
            <v>1975</v>
          </cell>
          <cell r="H285">
            <v>58</v>
          </cell>
          <cell r="J285">
            <v>1803</v>
          </cell>
          <cell r="L285">
            <v>1089</v>
          </cell>
          <cell r="N285">
            <v>317</v>
          </cell>
          <cell r="P285">
            <v>119</v>
          </cell>
          <cell r="R285">
            <v>1539</v>
          </cell>
          <cell r="T285" t="str">
            <v>v</v>
          </cell>
        </row>
        <row r="286">
          <cell r="A286">
            <v>286</v>
          </cell>
          <cell r="B286">
            <v>44454</v>
          </cell>
          <cell r="C286">
            <v>44454</v>
          </cell>
          <cell r="D286">
            <v>1631</v>
          </cell>
          <cell r="F286">
            <v>4</v>
          </cell>
          <cell r="H286">
            <v>56</v>
          </cell>
          <cell r="J286">
            <v>1434</v>
          </cell>
          <cell r="L286">
            <v>1098</v>
          </cell>
          <cell r="N286">
            <v>37</v>
          </cell>
          <cell r="P286">
            <v>149</v>
          </cell>
          <cell r="R286">
            <v>1445</v>
          </cell>
          <cell r="T286" t="str">
            <v>v</v>
          </cell>
        </row>
        <row r="287">
          <cell r="A287">
            <v>287</v>
          </cell>
          <cell r="B287">
            <v>44484</v>
          </cell>
          <cell r="C287">
            <v>44484</v>
          </cell>
          <cell r="D287">
            <v>1331</v>
          </cell>
          <cell r="F287">
            <v>4</v>
          </cell>
          <cell r="H287">
            <v>76</v>
          </cell>
          <cell r="J287">
            <v>1124</v>
          </cell>
          <cell r="L287">
            <v>1033</v>
          </cell>
          <cell r="N287">
            <v>39</v>
          </cell>
          <cell r="P287">
            <v>84</v>
          </cell>
          <cell r="R287">
            <v>1208</v>
          </cell>
          <cell r="T287" t="str">
            <v>v</v>
          </cell>
        </row>
        <row r="288">
          <cell r="A288">
            <v>288</v>
          </cell>
          <cell r="B288">
            <v>44515</v>
          </cell>
          <cell r="C288">
            <v>44515</v>
          </cell>
          <cell r="D288">
            <v>1342</v>
          </cell>
          <cell r="F288">
            <v>2</v>
          </cell>
          <cell r="H288">
            <v>52</v>
          </cell>
          <cell r="J288">
            <v>1119</v>
          </cell>
          <cell r="L288">
            <v>986</v>
          </cell>
          <cell r="N288">
            <v>57</v>
          </cell>
          <cell r="P288">
            <v>109</v>
          </cell>
          <cell r="R288">
            <v>1176</v>
          </cell>
          <cell r="T288" t="str">
            <v>v</v>
          </cell>
        </row>
        <row r="289">
          <cell r="A289">
            <v>289</v>
          </cell>
          <cell r="B289">
            <v>44545</v>
          </cell>
          <cell r="C289">
            <v>44545</v>
          </cell>
          <cell r="D289">
            <v>903</v>
          </cell>
          <cell r="F289">
            <v>3</v>
          </cell>
          <cell r="H289">
            <v>68</v>
          </cell>
          <cell r="J289">
            <v>730</v>
          </cell>
          <cell r="L289">
            <v>569</v>
          </cell>
          <cell r="N289">
            <v>72</v>
          </cell>
          <cell r="P289">
            <v>72</v>
          </cell>
          <cell r="R289">
            <v>759</v>
          </cell>
          <cell r="T289" t="str">
            <v>v</v>
          </cell>
        </row>
        <row r="290">
          <cell r="A290">
            <v>290</v>
          </cell>
          <cell r="B290">
            <v>44576</v>
          </cell>
          <cell r="C290">
            <v>44576</v>
          </cell>
          <cell r="D290">
            <v>1484</v>
          </cell>
          <cell r="H290">
            <v>26</v>
          </cell>
          <cell r="J290">
            <v>1401</v>
          </cell>
          <cell r="L290">
            <v>790</v>
          </cell>
          <cell r="N290">
            <v>12</v>
          </cell>
          <cell r="P290">
            <v>59</v>
          </cell>
          <cell r="R290">
            <v>719</v>
          </cell>
          <cell r="T290" t="str">
            <v>v</v>
          </cell>
        </row>
        <row r="291">
          <cell r="A291">
            <v>291</v>
          </cell>
          <cell r="B291">
            <v>44607</v>
          </cell>
          <cell r="C291">
            <v>44607</v>
          </cell>
          <cell r="D291">
            <v>1221</v>
          </cell>
          <cell r="F291">
            <v>1</v>
          </cell>
          <cell r="H291">
            <v>11</v>
          </cell>
          <cell r="J291">
            <v>1162</v>
          </cell>
          <cell r="L291">
            <v>830</v>
          </cell>
          <cell r="N291">
            <v>14</v>
          </cell>
          <cell r="P291">
            <v>57</v>
          </cell>
          <cell r="R291">
            <v>759</v>
          </cell>
          <cell r="T291" t="str">
            <v>v</v>
          </cell>
        </row>
        <row r="292">
          <cell r="A292">
            <v>292</v>
          </cell>
          <cell r="B292">
            <v>44635</v>
          </cell>
          <cell r="C292">
            <v>44635</v>
          </cell>
          <cell r="D292">
            <v>1745</v>
          </cell>
          <cell r="F292">
            <v>1</v>
          </cell>
          <cell r="H292">
            <v>20</v>
          </cell>
          <cell r="J292">
            <v>1659</v>
          </cell>
          <cell r="L292">
            <v>1158</v>
          </cell>
          <cell r="N292">
            <v>10</v>
          </cell>
          <cell r="P292">
            <v>67</v>
          </cell>
          <cell r="R292">
            <v>1081</v>
          </cell>
          <cell r="T292" t="str">
            <v>v</v>
          </cell>
        </row>
        <row r="293">
          <cell r="A293">
            <v>293</v>
          </cell>
          <cell r="B293">
            <v>44666</v>
          </cell>
          <cell r="C293">
            <v>44666</v>
          </cell>
          <cell r="D293">
            <v>2303</v>
          </cell>
          <cell r="F293">
            <v>4</v>
          </cell>
          <cell r="H293">
            <v>45</v>
          </cell>
          <cell r="J293">
            <v>2206</v>
          </cell>
          <cell r="L293">
            <v>1130</v>
          </cell>
          <cell r="N293">
            <v>56</v>
          </cell>
          <cell r="P293">
            <v>146</v>
          </cell>
          <cell r="R293">
            <v>2101</v>
          </cell>
          <cell r="T293" t="str">
            <v>v</v>
          </cell>
        </row>
        <row r="294">
          <cell r="A294">
            <v>294</v>
          </cell>
          <cell r="B294">
            <v>44696</v>
          </cell>
          <cell r="C294">
            <v>44696</v>
          </cell>
          <cell r="D294">
            <v>2340</v>
          </cell>
          <cell r="F294">
            <v>2</v>
          </cell>
          <cell r="H294">
            <v>40</v>
          </cell>
          <cell r="J294">
            <v>2207</v>
          </cell>
          <cell r="L294">
            <v>864</v>
          </cell>
          <cell r="N294">
            <v>98</v>
          </cell>
          <cell r="P294">
            <v>155</v>
          </cell>
          <cell r="R294">
            <v>2087</v>
          </cell>
          <cell r="T294" t="str">
            <v>v</v>
          </cell>
        </row>
        <row r="295">
          <cell r="A295">
            <v>295</v>
          </cell>
          <cell r="B295">
            <v>44727</v>
          </cell>
          <cell r="C295">
            <v>44727</v>
          </cell>
          <cell r="D295">
            <v>2255.0285714285715</v>
          </cell>
          <cell r="F295">
            <v>2</v>
          </cell>
          <cell r="H295">
            <v>38</v>
          </cell>
          <cell r="J295">
            <v>2258</v>
          </cell>
          <cell r="L295">
            <v>899</v>
          </cell>
          <cell r="N295">
            <v>125</v>
          </cell>
          <cell r="P295">
            <v>139.45714285714286</v>
          </cell>
          <cell r="R295">
            <v>1990.5714285714287</v>
          </cell>
          <cell r="T295" t="str">
            <v>v</v>
          </cell>
        </row>
        <row r="296">
          <cell r="A296">
            <v>296</v>
          </cell>
          <cell r="B296">
            <v>44757</v>
          </cell>
          <cell r="C296">
            <v>44757</v>
          </cell>
          <cell r="D296">
            <v>2460</v>
          </cell>
          <cell r="F296">
            <v>1</v>
          </cell>
          <cell r="H296">
            <v>40</v>
          </cell>
          <cell r="J296">
            <v>2285</v>
          </cell>
          <cell r="L296">
            <v>979</v>
          </cell>
          <cell r="N296">
            <v>74</v>
          </cell>
          <cell r="P296">
            <v>150</v>
          </cell>
          <cell r="R296">
            <v>2236</v>
          </cell>
          <cell r="T296" t="str">
            <v>v</v>
          </cell>
        </row>
        <row r="297">
          <cell r="A297">
            <v>297</v>
          </cell>
          <cell r="B297">
            <v>44788</v>
          </cell>
          <cell r="C297">
            <v>44788</v>
          </cell>
          <cell r="D297">
            <v>2412</v>
          </cell>
          <cell r="F297">
            <v>1</v>
          </cell>
          <cell r="H297">
            <v>30</v>
          </cell>
          <cell r="J297">
            <v>2288</v>
          </cell>
          <cell r="L297">
            <v>975</v>
          </cell>
          <cell r="N297">
            <v>65</v>
          </cell>
          <cell r="P297">
            <v>150</v>
          </cell>
          <cell r="R297">
            <v>2197</v>
          </cell>
          <cell r="T297" t="str">
            <v>v</v>
          </cell>
        </row>
        <row r="298">
          <cell r="A298">
            <v>298</v>
          </cell>
          <cell r="B298">
            <v>44819</v>
          </cell>
          <cell r="C298">
            <v>44819</v>
          </cell>
          <cell r="D298">
            <v>2286</v>
          </cell>
          <cell r="F298">
            <v>2</v>
          </cell>
          <cell r="H298">
            <v>38</v>
          </cell>
          <cell r="J298">
            <v>2184</v>
          </cell>
          <cell r="L298">
            <v>882</v>
          </cell>
          <cell r="N298">
            <v>49</v>
          </cell>
          <cell r="P298">
            <v>193</v>
          </cell>
          <cell r="R298">
            <v>2044</v>
          </cell>
          <cell r="T298" t="str">
            <v>v</v>
          </cell>
        </row>
        <row r="299">
          <cell r="A299">
            <v>299</v>
          </cell>
          <cell r="B299">
            <v>44849</v>
          </cell>
          <cell r="C299">
            <v>44849</v>
          </cell>
          <cell r="D299">
            <v>2206</v>
          </cell>
          <cell r="H299">
            <v>60</v>
          </cell>
          <cell r="J299">
            <v>2146</v>
          </cell>
          <cell r="L299">
            <v>829</v>
          </cell>
          <cell r="N299">
            <v>11</v>
          </cell>
          <cell r="P299">
            <v>63</v>
          </cell>
          <cell r="R299">
            <v>755</v>
          </cell>
          <cell r="T299" t="str">
            <v>v</v>
          </cell>
        </row>
        <row r="300">
          <cell r="A300">
            <v>300</v>
          </cell>
          <cell r="B300">
            <v>44880</v>
          </cell>
          <cell r="C300">
            <v>44880</v>
          </cell>
          <cell r="D300">
            <v>2133</v>
          </cell>
          <cell r="F300">
            <v>4</v>
          </cell>
          <cell r="H300">
            <v>148</v>
          </cell>
          <cell r="J300">
            <v>1981</v>
          </cell>
          <cell r="L300">
            <v>820</v>
          </cell>
          <cell r="N300">
            <v>25</v>
          </cell>
          <cell r="P300">
            <v>60</v>
          </cell>
          <cell r="R300">
            <v>735</v>
          </cell>
          <cell r="T300" t="str">
            <v>v</v>
          </cell>
        </row>
        <row r="301">
          <cell r="A301">
            <v>301</v>
          </cell>
          <cell r="B301">
            <v>44910</v>
          </cell>
          <cell r="C301">
            <v>44910</v>
          </cell>
          <cell r="D301">
            <v>1247</v>
          </cell>
          <cell r="F301">
            <v>3</v>
          </cell>
          <cell r="H301">
            <v>151</v>
          </cell>
          <cell r="J301">
            <v>1093</v>
          </cell>
          <cell r="L301">
            <v>568</v>
          </cell>
          <cell r="N301">
            <v>30</v>
          </cell>
          <cell r="P301">
            <v>43</v>
          </cell>
          <cell r="R301">
            <v>495</v>
          </cell>
          <cell r="T301" t="str">
            <v>v</v>
          </cell>
        </row>
        <row r="302">
          <cell r="A302">
            <v>302</v>
          </cell>
          <cell r="B302">
            <v>44941</v>
          </cell>
          <cell r="C302">
            <v>44941</v>
          </cell>
          <cell r="D302">
            <v>1762</v>
          </cell>
          <cell r="F302">
            <v>2</v>
          </cell>
          <cell r="H302">
            <v>157</v>
          </cell>
          <cell r="J302">
            <v>1603</v>
          </cell>
          <cell r="L302">
            <v>836</v>
          </cell>
          <cell r="N302">
            <v>28</v>
          </cell>
          <cell r="P302">
            <v>70</v>
          </cell>
          <cell r="R302">
            <v>738</v>
          </cell>
          <cell r="T302" t="str">
            <v>v</v>
          </cell>
        </row>
        <row r="303">
          <cell r="A303">
            <v>303</v>
          </cell>
          <cell r="B303">
            <v>44972</v>
          </cell>
          <cell r="C303">
            <v>44972</v>
          </cell>
          <cell r="D303">
            <v>2141</v>
          </cell>
          <cell r="F303">
            <v>9</v>
          </cell>
          <cell r="H303">
            <v>163</v>
          </cell>
          <cell r="J303">
            <v>1969</v>
          </cell>
          <cell r="L303">
            <v>973</v>
          </cell>
          <cell r="N303">
            <v>16</v>
          </cell>
          <cell r="P303">
            <v>76</v>
          </cell>
          <cell r="R303">
            <v>881</v>
          </cell>
          <cell r="T303" t="str">
            <v>v</v>
          </cell>
        </row>
        <row r="304">
          <cell r="A304">
            <v>304</v>
          </cell>
          <cell r="B304">
            <v>45000</v>
          </cell>
          <cell r="C304">
            <v>45000</v>
          </cell>
          <cell r="D304">
            <v>2861</v>
          </cell>
          <cell r="F304">
            <v>2</v>
          </cell>
          <cell r="H304">
            <v>171</v>
          </cell>
          <cell r="J304">
            <v>2688</v>
          </cell>
          <cell r="L304">
            <v>1246</v>
          </cell>
          <cell r="N304">
            <v>16</v>
          </cell>
          <cell r="P304">
            <v>91</v>
          </cell>
          <cell r="R304">
            <v>1139</v>
          </cell>
          <cell r="T304" t="str">
            <v>v</v>
          </cell>
        </row>
        <row r="305">
          <cell r="A305">
            <v>305</v>
          </cell>
          <cell r="B305">
            <v>45031</v>
          </cell>
          <cell r="C305">
            <v>45031</v>
          </cell>
          <cell r="D305">
            <v>3176</v>
          </cell>
          <cell r="F305">
            <v>4</v>
          </cell>
          <cell r="H305">
            <v>143</v>
          </cell>
          <cell r="J305">
            <v>3029</v>
          </cell>
          <cell r="L305">
            <v>1088</v>
          </cell>
          <cell r="N305">
            <v>16</v>
          </cell>
          <cell r="P305">
            <v>95</v>
          </cell>
          <cell r="R305">
            <v>977</v>
          </cell>
          <cell r="T305" t="str">
            <v>v</v>
          </cell>
        </row>
        <row r="306">
          <cell r="A306">
            <v>306</v>
          </cell>
          <cell r="B306">
            <v>45061</v>
          </cell>
          <cell r="C306">
            <v>45061</v>
          </cell>
          <cell r="D306">
            <v>2995</v>
          </cell>
          <cell r="F306">
            <v>4</v>
          </cell>
          <cell r="H306">
            <v>156</v>
          </cell>
          <cell r="J306">
            <v>2835</v>
          </cell>
          <cell r="L306">
            <v>1217</v>
          </cell>
          <cell r="N306">
            <v>18</v>
          </cell>
          <cell r="P306">
            <v>83</v>
          </cell>
          <cell r="R306">
            <v>1116</v>
          </cell>
          <cell r="T306" t="str">
            <v>v</v>
          </cell>
        </row>
        <row r="307">
          <cell r="A307">
            <v>307</v>
          </cell>
          <cell r="B307">
            <v>45092</v>
          </cell>
          <cell r="C307">
            <v>45092</v>
          </cell>
          <cell r="D307">
            <v>2252</v>
          </cell>
          <cell r="H307">
            <v>161</v>
          </cell>
          <cell r="J307">
            <v>2091</v>
          </cell>
          <cell r="L307">
            <v>1057</v>
          </cell>
          <cell r="N307">
            <v>26</v>
          </cell>
          <cell r="P307">
            <v>80</v>
          </cell>
          <cell r="R307">
            <v>951</v>
          </cell>
          <cell r="T307" t="str">
            <v>v</v>
          </cell>
        </row>
        <row r="308">
          <cell r="A308">
            <v>308</v>
          </cell>
          <cell r="B308">
            <v>45122</v>
          </cell>
          <cell r="C308">
            <v>45122</v>
          </cell>
          <cell r="D308">
            <v>2459</v>
          </cell>
          <cell r="F308">
            <v>3</v>
          </cell>
          <cell r="H308">
            <v>164</v>
          </cell>
          <cell r="J308">
            <v>2292</v>
          </cell>
          <cell r="L308">
            <v>1120</v>
          </cell>
          <cell r="N308">
            <v>28</v>
          </cell>
          <cell r="P308">
            <v>73</v>
          </cell>
          <cell r="R308">
            <v>1019</v>
          </cell>
          <cell r="T308" t="str">
            <v>v</v>
          </cell>
        </row>
        <row r="309">
          <cell r="A309">
            <v>309</v>
          </cell>
          <cell r="B309">
            <v>45153</v>
          </cell>
          <cell r="C309">
            <v>45153</v>
          </cell>
          <cell r="D309">
            <v>2193</v>
          </cell>
          <cell r="F309">
            <v>8</v>
          </cell>
          <cell r="H309">
            <v>157</v>
          </cell>
          <cell r="J309">
            <v>2028</v>
          </cell>
          <cell r="L309">
            <v>891</v>
          </cell>
          <cell r="N309">
            <v>15</v>
          </cell>
          <cell r="P309">
            <v>70</v>
          </cell>
          <cell r="R309">
            <v>806</v>
          </cell>
          <cell r="T309" t="str">
            <v>v</v>
          </cell>
        </row>
        <row r="310">
          <cell r="A310">
            <v>310</v>
          </cell>
          <cell r="B310">
            <v>45184</v>
          </cell>
          <cell r="C310">
            <v>45184</v>
          </cell>
          <cell r="D310">
            <v>2048</v>
          </cell>
          <cell r="F310">
            <v>1</v>
          </cell>
          <cell r="H310">
            <v>183</v>
          </cell>
          <cell r="J310">
            <v>1864</v>
          </cell>
          <cell r="L310">
            <v>890</v>
          </cell>
          <cell r="N310">
            <v>26</v>
          </cell>
          <cell r="P310">
            <v>90</v>
          </cell>
          <cell r="R310">
            <v>774</v>
          </cell>
          <cell r="T310" t="str">
            <v>v</v>
          </cell>
        </row>
        <row r="311">
          <cell r="A311">
            <v>311</v>
          </cell>
          <cell r="B311">
            <v>45214</v>
          </cell>
          <cell r="C311">
            <v>45214</v>
          </cell>
          <cell r="D311">
            <v>2132</v>
          </cell>
          <cell r="F311">
            <v>3</v>
          </cell>
          <cell r="H311">
            <v>191</v>
          </cell>
          <cell r="J311">
            <v>1938</v>
          </cell>
          <cell r="L311">
            <v>922</v>
          </cell>
          <cell r="N311">
            <v>19</v>
          </cell>
          <cell r="P311">
            <v>97</v>
          </cell>
          <cell r="R311">
            <v>806</v>
          </cell>
          <cell r="T311" t="str">
            <v>v</v>
          </cell>
        </row>
        <row r="312">
          <cell r="A312">
            <v>312</v>
          </cell>
          <cell r="B312">
            <v>45245</v>
          </cell>
          <cell r="C312">
            <v>45245</v>
          </cell>
          <cell r="D312">
            <v>2172</v>
          </cell>
          <cell r="F312">
            <v>6</v>
          </cell>
          <cell r="H312">
            <v>148</v>
          </cell>
          <cell r="J312">
            <v>2018</v>
          </cell>
          <cell r="L312">
            <v>900</v>
          </cell>
          <cell r="N312">
            <v>16</v>
          </cell>
          <cell r="P312">
            <v>71</v>
          </cell>
          <cell r="R312">
            <v>813</v>
          </cell>
          <cell r="T312" t="str">
            <v>v</v>
          </cell>
        </row>
        <row r="313">
          <cell r="A313">
            <v>313</v>
          </cell>
          <cell r="B313">
            <v>45275</v>
          </cell>
          <cell r="C313">
            <v>45275</v>
          </cell>
          <cell r="D313">
            <v>1369</v>
          </cell>
          <cell r="F313">
            <v>4</v>
          </cell>
          <cell r="H313">
            <v>136</v>
          </cell>
          <cell r="J313">
            <v>1229</v>
          </cell>
          <cell r="L313">
            <v>707</v>
          </cell>
          <cell r="N313">
            <v>32</v>
          </cell>
          <cell r="P313">
            <v>75</v>
          </cell>
          <cell r="R313">
            <v>600</v>
          </cell>
          <cell r="T313" t="str">
            <v>v</v>
          </cell>
        </row>
        <row r="314">
          <cell r="A314">
            <v>314</v>
          </cell>
          <cell r="B314">
            <v>45306</v>
          </cell>
          <cell r="C314">
            <v>45306</v>
          </cell>
          <cell r="D314">
            <v>2056</v>
          </cell>
          <cell r="F314">
            <v>4</v>
          </cell>
          <cell r="H314">
            <v>141</v>
          </cell>
          <cell r="J314">
            <v>1911</v>
          </cell>
          <cell r="L314">
            <v>1101</v>
          </cell>
          <cell r="N314">
            <v>13</v>
          </cell>
          <cell r="P314">
            <v>87</v>
          </cell>
          <cell r="R314">
            <v>1001</v>
          </cell>
          <cell r="T314" t="str">
            <v>v</v>
          </cell>
        </row>
        <row r="315">
          <cell r="A315">
            <v>315</v>
          </cell>
          <cell r="B315">
            <v>45337</v>
          </cell>
          <cell r="C315">
            <v>45337</v>
          </cell>
          <cell r="D315">
            <v>2468</v>
          </cell>
          <cell r="F315">
            <v>2</v>
          </cell>
          <cell r="H315">
            <v>193</v>
          </cell>
          <cell r="J315">
            <v>2273</v>
          </cell>
          <cell r="L315">
            <v>1258</v>
          </cell>
          <cell r="N315">
            <v>54</v>
          </cell>
          <cell r="P315">
            <v>92</v>
          </cell>
          <cell r="R315">
            <v>1112</v>
          </cell>
          <cell r="T315" t="str">
            <v>v</v>
          </cell>
        </row>
        <row r="316">
          <cell r="A316">
            <v>316</v>
          </cell>
          <cell r="B316">
            <v>45366</v>
          </cell>
          <cell r="C316">
            <v>45366</v>
          </cell>
          <cell r="D316">
            <v>2658</v>
          </cell>
          <cell r="F316">
            <v>4</v>
          </cell>
          <cell r="H316">
            <v>39</v>
          </cell>
          <cell r="J316">
            <v>2615</v>
          </cell>
          <cell r="L316">
            <v>1278</v>
          </cell>
          <cell r="N316">
            <v>19</v>
          </cell>
          <cell r="P316">
            <v>92</v>
          </cell>
          <cell r="R316">
            <v>1167</v>
          </cell>
          <cell r="T316" t="str">
            <v>v</v>
          </cell>
        </row>
        <row r="317">
          <cell r="A317">
            <v>317</v>
          </cell>
          <cell r="B317">
            <v>45397</v>
          </cell>
          <cell r="C317">
            <v>45397</v>
          </cell>
          <cell r="D317">
            <v>3500</v>
          </cell>
          <cell r="F317">
            <v>8</v>
          </cell>
          <cell r="H317">
            <v>196</v>
          </cell>
          <cell r="J317">
            <v>3296</v>
          </cell>
          <cell r="L317">
            <v>1333</v>
          </cell>
          <cell r="N317">
            <v>16</v>
          </cell>
          <cell r="P317">
            <v>99</v>
          </cell>
          <cell r="R317">
            <v>1218</v>
          </cell>
          <cell r="T317" t="str">
            <v>v</v>
          </cell>
        </row>
        <row r="318">
          <cell r="A318">
            <v>318</v>
          </cell>
          <cell r="B318">
            <v>45427</v>
          </cell>
          <cell r="C318">
            <v>45427</v>
          </cell>
          <cell r="D318">
            <v>2371</v>
          </cell>
          <cell r="F318">
            <v>10</v>
          </cell>
          <cell r="H318">
            <v>173</v>
          </cell>
          <cell r="J318">
            <v>2188</v>
          </cell>
          <cell r="L318">
            <v>1121</v>
          </cell>
          <cell r="N318">
            <v>30</v>
          </cell>
          <cell r="P318">
            <v>78</v>
          </cell>
          <cell r="R318">
            <v>1013</v>
          </cell>
          <cell r="T318" t="str">
            <v>v</v>
          </cell>
        </row>
        <row r="319">
          <cell r="A319">
            <v>319</v>
          </cell>
          <cell r="B319">
            <v>45458</v>
          </cell>
          <cell r="C319">
            <v>45458</v>
          </cell>
          <cell r="D319">
            <v>2120</v>
          </cell>
          <cell r="F319">
            <v>4</v>
          </cell>
          <cell r="H319">
            <v>152</v>
          </cell>
          <cell r="J319">
            <v>1964</v>
          </cell>
          <cell r="L319">
            <v>1105</v>
          </cell>
          <cell r="N319">
            <v>9</v>
          </cell>
          <cell r="P319">
            <v>80</v>
          </cell>
          <cell r="R319">
            <v>1016</v>
          </cell>
          <cell r="T319" t="str">
            <v>v</v>
          </cell>
        </row>
        <row r="320">
          <cell r="A320">
            <v>320</v>
          </cell>
          <cell r="B320">
            <v>45488</v>
          </cell>
          <cell r="C320">
            <v>45488</v>
          </cell>
          <cell r="D320">
            <v>3108</v>
          </cell>
          <cell r="F320">
            <v>8</v>
          </cell>
          <cell r="H320">
            <v>211</v>
          </cell>
          <cell r="J320">
            <v>2889</v>
          </cell>
          <cell r="L320">
            <v>1161</v>
          </cell>
          <cell r="N320">
            <v>9</v>
          </cell>
          <cell r="P320">
            <v>83</v>
          </cell>
          <cell r="R320">
            <v>1069</v>
          </cell>
          <cell r="T320" t="str">
            <v>v</v>
          </cell>
        </row>
        <row r="321">
          <cell r="A321">
            <v>321</v>
          </cell>
          <cell r="B321">
            <v>45519</v>
          </cell>
          <cell r="C321">
            <v>45519</v>
          </cell>
          <cell r="D321">
            <v>2352</v>
          </cell>
          <cell r="F321">
            <v>6</v>
          </cell>
          <cell r="H321">
            <v>190</v>
          </cell>
          <cell r="J321">
            <v>2156</v>
          </cell>
          <cell r="L321">
            <v>888</v>
          </cell>
          <cell r="N321">
            <v>9</v>
          </cell>
          <cell r="P321">
            <v>63</v>
          </cell>
          <cell r="R321">
            <v>816</v>
          </cell>
          <cell r="T321" t="str">
            <v>v</v>
          </cell>
        </row>
        <row r="322">
          <cell r="A322">
            <v>322</v>
          </cell>
          <cell r="B322">
            <v>45550</v>
          </cell>
          <cell r="C322">
            <v>45550</v>
          </cell>
          <cell r="D322">
            <v>3597</v>
          </cell>
          <cell r="F322">
            <v>3</v>
          </cell>
          <cell r="H322">
            <v>208</v>
          </cell>
          <cell r="J322">
            <v>3386</v>
          </cell>
          <cell r="L322">
            <v>881</v>
          </cell>
          <cell r="N322">
            <v>16</v>
          </cell>
          <cell r="P322">
            <v>73</v>
          </cell>
          <cell r="R322">
            <v>792</v>
          </cell>
          <cell r="T322" t="str">
            <v>v</v>
          </cell>
        </row>
        <row r="323">
          <cell r="B323">
            <v>45580</v>
          </cell>
          <cell r="C323">
            <v>45580</v>
          </cell>
        </row>
        <row r="324">
          <cell r="B324">
            <v>45611</v>
          </cell>
          <cell r="C324">
            <v>45611</v>
          </cell>
        </row>
        <row r="325">
          <cell r="B325">
            <v>45641</v>
          </cell>
          <cell r="C325">
            <v>45641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verture"/>
      <sheetName val="Note"/>
      <sheetName val="ABREV"/>
      <sheetName val="Liste"/>
      <sheetName val="Contact"/>
      <sheetName val="méta"/>
      <sheetName val="SortieMacro"/>
      <sheetName val="Sortie conj prod"/>
      <sheetName val="Sortie conj prix"/>
      <sheetName val="Sortie conj emploi"/>
      <sheetName val="Sortie conj clim"/>
      <sheetName val="Sortie_CN1"/>
      <sheetName val="Sortie_CN11"/>
      <sheetName val="Sortie_CN2"/>
      <sheetName val="Sortie_CNT3"/>
      <sheetName val="Sortietissuindustriel"/>
      <sheetName val="SortieIPI"/>
      <sheetName val="SortieIPI11102024"/>
      <sheetName val="SortieIPC"/>
      <sheetName val="SortieIPCgliss"/>
      <sheetName val="SortieEtab"/>
      <sheetName val="SortieEtab secteur"/>
      <sheetName val="SortieCarb"/>
      <sheetName val="SortiePrixCarb"/>
      <sheetName val="SortieElec"/>
      <sheetName val="SortieEau"/>
      <sheetName val="Sortieferr"/>
      <sheetName val="Sortiefretaerien"/>
      <sheetName val="Sortiepaxaerien"/>
      <sheetName val="SortieCNAPS"/>
      <sheetName val="SortieEmp"/>
      <sheetName val="Sortieimma"/>
      <sheetName val="SortieOGTrec"/>
      <sheetName val="SortieOGTdep"/>
      <sheetName val="SortieMoney"/>
      <sheetName val="Sortieexport"/>
      <sheetName val="Sortieimport"/>
      <sheetName val="Sortietourisme"/>
      <sheetName val="SortiePrixinter"/>
      <sheetName val=" SortieBilanannuel"/>
      <sheetName val="SaisieBilan"/>
      <sheetName val="SaisieMacro"/>
      <sheetName val="SaisieIPC"/>
      <sheetName val="SaisieIPI"/>
      <sheetName val="SaisieElec"/>
      <sheetName val="SaisieEau"/>
      <sheetName val="SaisieCarb"/>
      <sheetName val="SaisiePrixCarb"/>
      <sheetName val="SaisieEtab"/>
      <sheetName val="Saisieferr"/>
      <sheetName val="Saisiefretaerien"/>
      <sheetName val="Saisiepaxaerien"/>
      <sheetName val="SaisieCNAPS"/>
      <sheetName val="SaisieOMEF"/>
      <sheetName val="Saisieimma"/>
      <sheetName val="SaisieTOFE"/>
      <sheetName val="SaisieMoney"/>
      <sheetName val="Saisietourisme"/>
      <sheetName val="Saisiecomext"/>
      <sheetName val="SaisiePrixinter"/>
      <sheetName val="IPI GLOBAL 2016"/>
      <sheetName val="Ind crois éco LF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D5">
            <v>2007</v>
          </cell>
          <cell r="E5">
            <v>2008</v>
          </cell>
          <cell r="F5">
            <v>2009</v>
          </cell>
          <cell r="G5">
            <v>2010</v>
          </cell>
          <cell r="H5">
            <v>2011</v>
          </cell>
          <cell r="I5">
            <v>2012</v>
          </cell>
          <cell r="J5">
            <v>2013</v>
          </cell>
          <cell r="K5">
            <v>2014</v>
          </cell>
          <cell r="L5">
            <v>2015</v>
          </cell>
          <cell r="M5">
            <v>2016</v>
          </cell>
          <cell r="N5">
            <v>2017</v>
          </cell>
          <cell r="O5">
            <v>2018</v>
          </cell>
          <cell r="P5">
            <v>2019</v>
          </cell>
          <cell r="Q5">
            <v>2020</v>
          </cell>
          <cell r="R5">
            <v>2021</v>
          </cell>
          <cell r="S5">
            <v>2022</v>
          </cell>
          <cell r="T5">
            <v>2023</v>
          </cell>
        </row>
        <row r="7">
          <cell r="C7" t="str">
            <v>Secteur Primaire</v>
          </cell>
          <cell r="E7">
            <v>2.2891867158166823E-2</v>
          </cell>
          <cell r="F7">
            <v>5.4727068959135927E-2</v>
          </cell>
          <cell r="G7">
            <v>-2.307763458401757E-2</v>
          </cell>
          <cell r="H7">
            <v>1.8773199872489155E-2</v>
          </cell>
          <cell r="I7">
            <v>2.0778722695476981E-2</v>
          </cell>
          <cell r="J7">
            <v>-5.0388973747288679E-2</v>
          </cell>
          <cell r="K7">
            <v>1.5858776263280694E-2</v>
          </cell>
          <cell r="L7">
            <v>-1.5289974690800956E-2</v>
          </cell>
          <cell r="M7">
            <v>1.3454654245660835E-2</v>
          </cell>
          <cell r="N7">
            <v>1.2929057108539643E-2</v>
          </cell>
          <cell r="O7">
            <v>3.5434929790423286E-3</v>
          </cell>
          <cell r="P7">
            <v>5.9328103339136185E-2</v>
          </cell>
          <cell r="Q7">
            <v>-1.3698395170180122E-2</v>
          </cell>
        </row>
        <row r="9">
          <cell r="C9" t="str">
            <v>Secteur Tertiaire</v>
          </cell>
          <cell r="E9">
            <v>7.8053932881018584E-2</v>
          </cell>
          <cell r="F9">
            <v>-5.7248239242406407E-2</v>
          </cell>
          <cell r="G9">
            <v>5.6301855332570039E-3</v>
          </cell>
          <cell r="H9">
            <v>1.0492896488762948E-2</v>
          </cell>
          <cell r="I9">
            <v>2.6362526641291462E-2</v>
          </cell>
          <cell r="J9">
            <v>4.0102113959639141E-3</v>
          </cell>
          <cell r="K9">
            <v>2.9585440730099055E-2</v>
          </cell>
          <cell r="L9">
            <v>2.4934581824165081E-2</v>
          </cell>
          <cell r="M9">
            <v>4.5535399305162372E-2</v>
          </cell>
          <cell r="N9">
            <v>5.0615238978555022E-2</v>
          </cell>
          <cell r="O9">
            <v>8.4417100191449546E-3</v>
          </cell>
          <cell r="P9">
            <v>4.9755031242195935E-2</v>
          </cell>
          <cell r="Q9">
            <v>-5.6857598434351786E-2</v>
          </cell>
        </row>
        <row r="11">
          <cell r="C11" t="str">
            <v>SIFIM</v>
          </cell>
          <cell r="E11">
            <v>0.16687631080987253</v>
          </cell>
          <cell r="F11">
            <v>-6.1013541981191466E-2</v>
          </cell>
          <cell r="G11">
            <v>6.1933883903018128E-2</v>
          </cell>
          <cell r="H11">
            <v>6.3584645297034781E-2</v>
          </cell>
          <cell r="I11">
            <v>7.934541365980663E-2</v>
          </cell>
          <cell r="J11">
            <v>-5.9078254223594584E-3</v>
          </cell>
          <cell r="K11">
            <v>6.2233605708074569E-2</v>
          </cell>
          <cell r="L11">
            <v>-2.2743969170788692E-3</v>
          </cell>
          <cell r="M11">
            <v>0.18595053845683873</v>
          </cell>
          <cell r="N11">
            <v>0.16352254165052393</v>
          </cell>
          <cell r="O11">
            <v>-8.9360554258052116E-2</v>
          </cell>
          <cell r="P11">
            <v>0.24197997784037395</v>
          </cell>
          <cell r="Q11">
            <v>0.19195674747514802</v>
          </cell>
        </row>
        <row r="13">
          <cell r="C13" t="str">
            <v>PIB aux prix de base</v>
          </cell>
          <cell r="E13">
            <v>5.9189580638911554E-2</v>
          </cell>
          <cell r="F13">
            <v>-2.4619651090113437E-2</v>
          </cell>
          <cell r="G13">
            <v>-2.9901809610075603E-3</v>
          </cell>
          <cell r="H13">
            <v>1.1442992401539342E-2</v>
          </cell>
          <cell r="I13">
            <v>3.1083961888581424E-2</v>
          </cell>
          <cell r="J13">
            <v>2.0409937139055589E-2</v>
          </cell>
          <cell r="K13">
            <v>3.1093635146290932E-2</v>
          </cell>
          <cell r="L13">
            <v>2.085106375202983E-2</v>
          </cell>
          <cell r="M13">
            <v>3.4314381968863161E-2</v>
          </cell>
          <cell r="N13">
            <v>3.916206198556571E-2</v>
          </cell>
          <cell r="O13">
            <v>1.1728256710164198E-2</v>
          </cell>
          <cell r="P13">
            <v>5.070095875873637E-2</v>
          </cell>
          <cell r="Q13">
            <v>-9.4281926253087733E-2</v>
          </cell>
        </row>
        <row r="15">
          <cell r="C15" t="str">
            <v>Impôts sur les produits</v>
          </cell>
          <cell r="E15">
            <v>0.17994302330690126</v>
          </cell>
          <cell r="F15">
            <v>-0.23332041886934241</v>
          </cell>
          <cell r="G15">
            <v>0.15525489124642755</v>
          </cell>
          <cell r="H15">
            <v>7.6603787186504624E-2</v>
          </cell>
          <cell r="I15">
            <v>1.7312014557852917E-2</v>
          </cell>
          <cell r="J15">
            <v>5.7604983256569264E-2</v>
          </cell>
          <cell r="K15">
            <v>6.2973978859406587E-2</v>
          </cell>
          <cell r="L15">
            <v>0.16206150375926809</v>
          </cell>
          <cell r="M15">
            <v>0.10153719833914687</v>
          </cell>
          <cell r="N15">
            <v>4.1094222953963699E-2</v>
          </cell>
          <cell r="O15">
            <v>0.23973979799588374</v>
          </cell>
          <cell r="P15">
            <v>-1.1157269005811377E-2</v>
          </cell>
          <cell r="Q15">
            <v>0.13278617917705104</v>
          </cell>
        </row>
        <row r="17">
          <cell r="C17" t="str">
            <v>PIB aux prix d'acquisition</v>
          </cell>
          <cell r="E17">
            <v>6.7126325421813071E-2</v>
          </cell>
          <cell r="F17">
            <v>-3.9787086129156601E-2</v>
          </cell>
          <cell r="G17">
            <v>6.1923974617690281E-3</v>
          </cell>
          <cell r="H17">
            <v>1.5784270512266163E-2</v>
          </cell>
          <cell r="I17">
            <v>3.0111481149497576E-2</v>
          </cell>
          <cell r="J17">
            <v>2.30037623242898E-2</v>
          </cell>
          <cell r="K17">
            <v>3.3392031128766986E-2</v>
          </cell>
          <cell r="L17">
            <v>3.1322980724057592E-2</v>
          </cell>
          <cell r="M17">
            <v>3.993146064408637E-2</v>
          </cell>
          <cell r="N17">
            <v>3.9333075943529749E-2</v>
          </cell>
          <cell r="O17">
            <v>3.1943565149962883E-2</v>
          </cell>
          <cell r="P17">
            <v>4.4112321301794433E-2</v>
          </cell>
          <cell r="Q17">
            <v>-7.1376716214107239E-2</v>
          </cell>
          <cell r="R17">
            <v>4.6506834322350921E-2</v>
          </cell>
          <cell r="S17">
            <v>4.1560977837909796E-2</v>
          </cell>
          <cell r="T17">
            <v>4.2030461580395029E-2</v>
          </cell>
        </row>
        <row r="55">
          <cell r="D55">
            <v>2007</v>
          </cell>
          <cell r="E55">
            <v>2008</v>
          </cell>
          <cell r="F55">
            <v>2009</v>
          </cell>
          <cell r="G55">
            <v>2010</v>
          </cell>
          <cell r="H55">
            <v>2011</v>
          </cell>
          <cell r="I55">
            <v>2012</v>
          </cell>
          <cell r="J55">
            <v>2013</v>
          </cell>
          <cell r="K55">
            <v>2014</v>
          </cell>
          <cell r="L55">
            <v>2015</v>
          </cell>
          <cell r="M55">
            <v>2016</v>
          </cell>
          <cell r="N55">
            <v>2017</v>
          </cell>
          <cell r="O55">
            <v>2018</v>
          </cell>
          <cell r="P55">
            <v>2019</v>
          </cell>
          <cell r="Q55">
            <v>2020</v>
          </cell>
          <cell r="R55">
            <v>2021</v>
          </cell>
          <cell r="S55">
            <v>2022</v>
          </cell>
          <cell r="T55">
            <v>2023</v>
          </cell>
        </row>
        <row r="57">
          <cell r="C57" t="str">
            <v>Secteur Primaire</v>
          </cell>
          <cell r="E57">
            <v>8.0815551102316308E-2</v>
          </cell>
          <cell r="F57">
            <v>9.6272029695660954E-2</v>
          </cell>
          <cell r="G57">
            <v>8.3523448315244497E-2</v>
          </cell>
          <cell r="H57">
            <v>9.9567629107992994E-2</v>
          </cell>
          <cell r="I57">
            <v>2.5850631264958235E-2</v>
          </cell>
          <cell r="J57">
            <v>7.4859541629234361E-2</v>
          </cell>
          <cell r="K57">
            <v>5.9197045942056103E-2</v>
          </cell>
          <cell r="L57">
            <v>0.11104912752639828</v>
          </cell>
          <cell r="M57">
            <v>9.1578215251794548E-2</v>
          </cell>
          <cell r="N57">
            <v>5.1980436154723808E-2</v>
          </cell>
          <cell r="O57">
            <v>8.7465663478334177E-2</v>
          </cell>
          <cell r="P57">
            <v>5.3749561503160237E-3</v>
          </cell>
          <cell r="Q57">
            <v>5.6409837699240573E-2</v>
          </cell>
          <cell r="R57">
            <v>4.0650516765976308E-2</v>
          </cell>
          <cell r="S57">
            <v>7.0962708777823513E-2</v>
          </cell>
          <cell r="T57">
            <v>0.10607698539011201</v>
          </cell>
        </row>
        <row r="58">
          <cell r="C58" t="str">
            <v>Secteur Secondaire</v>
          </cell>
          <cell r="E58">
            <v>0.14331460418344655</v>
          </cell>
          <cell r="F58">
            <v>4.1834749548908645E-2</v>
          </cell>
          <cell r="G58">
            <v>0.11278183854197898</v>
          </cell>
          <cell r="H58">
            <v>7.8998153095590995E-2</v>
          </cell>
          <cell r="I58">
            <v>1.7448119183529842E-2</v>
          </cell>
          <cell r="J58">
            <v>-5.962179761119768E-2</v>
          </cell>
          <cell r="K58">
            <v>0.11776279085548036</v>
          </cell>
          <cell r="L58">
            <v>-3.9153236335893404E-2</v>
          </cell>
          <cell r="M58">
            <v>0.14780129603261671</v>
          </cell>
          <cell r="N58">
            <v>4.239471858840882E-2</v>
          </cell>
          <cell r="O58">
            <v>0.19743408876902069</v>
          </cell>
          <cell r="P58">
            <v>5.8974889732348768E-2</v>
          </cell>
          <cell r="Q58">
            <v>0.14573466359967879</v>
          </cell>
          <cell r="R58">
            <v>0.10673250957772207</v>
          </cell>
          <cell r="S58">
            <v>0.22904335337178994</v>
          </cell>
          <cell r="T58">
            <v>8.5608038005729359E-2</v>
          </cell>
        </row>
        <row r="59">
          <cell r="C59" t="str">
            <v>Secteur Tertiaire</v>
          </cell>
          <cell r="E59">
            <v>7.4052722622563349E-2</v>
          </cell>
          <cell r="F59">
            <v>5.3105699589305777E-2</v>
          </cell>
          <cell r="G59">
            <v>0.11639971461117504</v>
          </cell>
          <cell r="H59">
            <v>0.12153230291322403</v>
          </cell>
          <cell r="I59">
            <v>7.7398230896047027E-2</v>
          </cell>
          <cell r="J59">
            <v>7.3529654058435368E-2</v>
          </cell>
          <cell r="K59">
            <v>6.3874197360982876E-2</v>
          </cell>
          <cell r="L59">
            <v>8.2212261667740538E-2</v>
          </cell>
          <cell r="M59">
            <v>8.2391763249475058E-2</v>
          </cell>
          <cell r="N59">
            <v>4.9159608275646249E-2</v>
          </cell>
          <cell r="O59">
            <v>6.6039353679620882E-2</v>
          </cell>
          <cell r="P59">
            <v>9.3542852455680725E-2</v>
          </cell>
          <cell r="Q59">
            <v>2.8857856438468055E-2</v>
          </cell>
          <cell r="R59">
            <v>2.8428077460263879E-2</v>
          </cell>
          <cell r="S59">
            <v>5.0148210419889372E-2</v>
          </cell>
          <cell r="T59">
            <v>7.3797135066729247E-2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19">
          <cell r="C19" t="str">
            <v>IPI Global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13" displayName="Tableau13" ref="A4:S31" headerRowDxfId="61" dataDxfId="59" totalsRowDxfId="57" headerRowBorderDxfId="60" tableBorderDxfId="58">
  <autoFilter ref="A4:S31" xr:uid="{00000000-0009-0000-0100-000002000000}"/>
  <tableColumns count="19">
    <tableColumn id="1" xr3:uid="{00000000-0010-0000-0000-000001000000}" name="Codes des branches d'activité" totalsRowLabel="Total" dataDxfId="56" totalsRowDxfId="55"/>
    <tableColumn id="2" xr3:uid="{00000000-0010-0000-0000-000002000000}" name="Branches d'activité" dataDxfId="54" totalsRowDxfId="53"/>
    <tableColumn id="3" xr3:uid="{00000000-0010-0000-0000-000003000000}" name="2018:Q4" dataDxfId="52" totalsRowDxfId="51"/>
    <tableColumn id="4" xr3:uid="{00000000-0010-0000-0000-000004000000}" name="2019:Q1" dataDxfId="50" totalsRowDxfId="49"/>
    <tableColumn id="5" xr3:uid="{00000000-0010-0000-0000-000005000000}" name="2019:Q2" dataDxfId="48" totalsRowDxfId="47"/>
    <tableColumn id="6" xr3:uid="{00000000-0010-0000-0000-000006000000}" name="2019:Q3" dataDxfId="46" totalsRowDxfId="45"/>
    <tableColumn id="7" xr3:uid="{00000000-0010-0000-0000-000007000000}" name="2019:Q4" dataDxfId="44" totalsRowDxfId="43"/>
    <tableColumn id="8" xr3:uid="{00000000-0010-0000-0000-000008000000}" name="2020:Q1" dataDxfId="42" totalsRowDxfId="41"/>
    <tableColumn id="9" xr3:uid="{00000000-0010-0000-0000-000009000000}" name="2020:Q2" dataDxfId="40" totalsRowDxfId="39"/>
    <tableColumn id="10" xr3:uid="{00000000-0010-0000-0000-00000A000000}" name="2020:Q3" dataDxfId="38" totalsRowDxfId="37"/>
    <tableColumn id="11" xr3:uid="{00000000-0010-0000-0000-00000B000000}" name="2020:Q4" dataDxfId="36" totalsRowDxfId="35"/>
    <tableColumn id="12" xr3:uid="{00000000-0010-0000-0000-00000C000000}" name="2021:Q1" dataDxfId="34" totalsRowDxfId="33"/>
    <tableColumn id="13" xr3:uid="{00000000-0010-0000-0000-00000D000000}" name="2021:Q2" dataDxfId="32" totalsRowDxfId="31"/>
    <tableColumn id="14" xr3:uid="{00000000-0010-0000-0000-00000E000000}" name="2021:Q3" dataDxfId="30" totalsRowDxfId="29"/>
    <tableColumn id="15" xr3:uid="{00000000-0010-0000-0000-00000F000000}" name="2021:Q4" dataDxfId="28" totalsRowDxfId="27"/>
    <tableColumn id="16" xr3:uid="{00000000-0010-0000-0000-000010000000}" name="2022:Q1" dataDxfId="26" totalsRowDxfId="25"/>
    <tableColumn id="17" xr3:uid="{00000000-0010-0000-0000-000011000000}" name="2022:Q2" dataDxfId="24" totalsRowDxfId="23"/>
    <tableColumn id="18" xr3:uid="{00000000-0010-0000-0000-000012000000}" name="2022:Q3" dataDxfId="22" totalsRowDxfId="21"/>
    <tableColumn id="19" xr3:uid="{00000000-0010-0000-0000-000013000000}" name="2022:Q4" totalsRowFunction="sum" dataDxfId="20" totalsRowDxfId="19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2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2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7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3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4140625" defaultRowHeight="14.4"/>
  <cols>
    <col min="1" max="1" width="47.6640625" style="46" customWidth="1"/>
    <col min="2" max="5" width="12.6640625" style="46" bestFit="1" customWidth="1"/>
    <col min="6" max="6" width="15" style="46" customWidth="1"/>
    <col min="7" max="16384" width="11.44140625" style="46"/>
  </cols>
  <sheetData>
    <row r="1" spans="1:12" ht="66.75" customHeight="1" thickBot="1">
      <c r="A1" s="795" t="s">
        <v>303</v>
      </c>
      <c r="B1" s="796"/>
      <c r="C1" s="796"/>
      <c r="D1" s="796"/>
      <c r="E1" s="796"/>
      <c r="F1" s="797"/>
      <c r="I1" s="173"/>
    </row>
    <row r="2" spans="1:12" ht="15" thickBot="1">
      <c r="A2" s="174" t="s">
        <v>304</v>
      </c>
      <c r="B2" s="139" t="e">
        <f>INDEX(anneeCNA,1,MAX(#REF!)-4)</f>
        <v>#REF!</v>
      </c>
      <c r="C2" s="140" t="e">
        <f>INDEX(anneeCNA,1,MAX(#REF!)-3)</f>
        <v>#REF!</v>
      </c>
      <c r="D2" s="140" t="e">
        <f>INDEX(anneeCNA,1,MAX(#REF!)-2)</f>
        <v>#REF!</v>
      </c>
      <c r="E2" s="140" t="e">
        <f>INDEX(anneeCNA,1,MAX(#REF!)-1)</f>
        <v>#REF!</v>
      </c>
      <c r="F2" s="141" t="e">
        <f>INDEX(anneeCNA,1,MAX(#REF!))</f>
        <v>#REF!</v>
      </c>
    </row>
    <row r="3" spans="1:12">
      <c r="A3" s="180" t="s">
        <v>49</v>
      </c>
      <c r="B3" s="101"/>
      <c r="C3" s="102"/>
      <c r="D3" s="209" t="e">
        <f>INDEX(saisieanneeCNA,#REF!,MATCH(D$2,anneeCNA2,0))</f>
        <v>#REF!</v>
      </c>
      <c r="E3" s="209" t="e">
        <f>INDEX(saisieanneeCNA,#REF!,MATCH(E$2,anneeCNA2,0))</f>
        <v>#REF!</v>
      </c>
      <c r="F3" s="179" t="e">
        <f>INDEX(saisieanneeCNA,#REF!,MATCH(F$2,anneeCNA2,0))</f>
        <v>#REF!</v>
      </c>
    </row>
    <row r="4" spans="1:12" hidden="1">
      <c r="A4" s="148"/>
      <c r="B4" s="143"/>
      <c r="C4" s="142"/>
      <c r="D4" s="142"/>
      <c r="E4" s="142"/>
      <c r="F4" s="144"/>
      <c r="H4" s="108"/>
    </row>
    <row r="5" spans="1:12" hidden="1">
      <c r="A5" s="148"/>
      <c r="B5" s="143"/>
      <c r="C5" s="142"/>
      <c r="D5" s="142"/>
      <c r="E5" s="142"/>
      <c r="F5" s="144"/>
    </row>
    <row r="6" spans="1:12" hidden="1">
      <c r="A6" s="181"/>
      <c r="B6" s="168"/>
      <c r="C6" s="169"/>
      <c r="D6" s="170"/>
      <c r="E6" s="169"/>
      <c r="F6" s="171"/>
    </row>
    <row r="7" spans="1:12" hidden="1">
      <c r="A7" s="182"/>
      <c r="B7" s="143"/>
      <c r="C7" s="142"/>
      <c r="D7" s="142"/>
      <c r="E7" s="142"/>
      <c r="F7" s="144"/>
    </row>
    <row r="8" spans="1:12">
      <c r="A8" s="47"/>
      <c r="B8" s="175"/>
      <c r="C8" s="176"/>
      <c r="D8" s="177"/>
      <c r="E8" s="107"/>
      <c r="F8" s="178"/>
      <c r="H8" s="109"/>
      <c r="I8" s="109"/>
    </row>
    <row r="9" spans="1:12">
      <c r="A9" s="202" t="s">
        <v>98</v>
      </c>
      <c r="B9" s="143" t="e">
        <f>INDEX(saisieanneeCNA,#REF!,MATCH(B$2,anneeCNA2,0))</f>
        <v>#REF!</v>
      </c>
      <c r="C9" s="142" t="e">
        <f>INDEX(saisieanneeCNA,#REF!,MATCH(C$2,anneeCNA2,0))</f>
        <v>#REF!</v>
      </c>
      <c r="D9" s="142" t="e">
        <f>INDEX(saisieanneeCNA,#REF!,MATCH(D$2,anneeCNA2,0))</f>
        <v>#REF!</v>
      </c>
      <c r="E9" s="142" t="e">
        <f>INDEX(saisieanneeCNA,#REF!,MATCH(E$2,anneeCNA2,0))</f>
        <v>#REF!</v>
      </c>
      <c r="F9" s="144" t="e">
        <f>INDEX(saisieanneeCNA,#REF!,MATCH(F$2,anneeCNA2,0))</f>
        <v>#REF!</v>
      </c>
    </row>
    <row r="10" spans="1:12">
      <c r="A10" s="183" t="s">
        <v>99</v>
      </c>
      <c r="B10" s="143" t="e">
        <f>INDEX(saisieanneeCNA,#REF!,MATCH(B$2,anneeCNA2,0))</f>
        <v>#REF!</v>
      </c>
      <c r="C10" s="142" t="e">
        <f>INDEX(saisieanneeCNA,#REF!,MATCH(C$2,anneeCNA2,0))</f>
        <v>#REF!</v>
      </c>
      <c r="D10" s="142" t="e">
        <f>INDEX(saisieanneeCNA,#REF!,MATCH(D$2,anneeCNA2,0))</f>
        <v>#REF!</v>
      </c>
      <c r="E10" s="142" t="e">
        <f>INDEX(saisieanneeCNA,#REF!,MATCH(E$2,anneeCNA2,0))</f>
        <v>#REF!</v>
      </c>
      <c r="F10" s="144" t="e">
        <f>INDEX(saisieanneeCNA,#REF!,MATCH(F$2,anneeCNA2,0))</f>
        <v>#REF!</v>
      </c>
      <c r="H10" s="145" t="e">
        <f>B2</f>
        <v>#REF!</v>
      </c>
      <c r="I10" s="145" t="e">
        <f>C2</f>
        <v>#REF!</v>
      </c>
      <c r="J10" s="145" t="e">
        <f>D2</f>
        <v>#REF!</v>
      </c>
      <c r="K10" s="145" t="e">
        <f>E2</f>
        <v>#REF!</v>
      </c>
      <c r="L10" s="145" t="e">
        <f>F2</f>
        <v>#REF!</v>
      </c>
    </row>
    <row r="11" spans="1:12">
      <c r="A11" s="183" t="s">
        <v>50</v>
      </c>
      <c r="B11" s="168" t="e">
        <f>INDEX(saisieanneeCNA,#REF!,MATCH(B$2,anneeCNA2,0))</f>
        <v>#REF!</v>
      </c>
      <c r="C11" s="169" t="e">
        <f>INDEX(saisieanneeCNA,#REF!,MATCH(C$2,anneeCNA2,0))</f>
        <v>#REF!</v>
      </c>
      <c r="D11" s="169" t="e">
        <f>INDEX(saisieanneeCNA,#REF!,MATCH(D$2,anneeCNA2,0))</f>
        <v>#REF!</v>
      </c>
      <c r="E11" s="169" t="e">
        <f>INDEX(saisieanneeCNA,#REF!,MATCH(E$2,anneeCNA2,0))</f>
        <v>#REF!</v>
      </c>
      <c r="F11" s="144" t="e">
        <f>INDEX(saisieanneeCNA,#REF!,MATCH(F$2,anneeCNA2,0))</f>
        <v>#REF!</v>
      </c>
      <c r="G11" s="46" t="str">
        <f>A9</f>
        <v>Secteur Primaire</v>
      </c>
      <c r="H11" s="90" t="e">
        <f t="shared" ref="H11:L13" si="0">B9</f>
        <v>#REF!</v>
      </c>
      <c r="I11" s="90" t="e">
        <f t="shared" si="0"/>
        <v>#REF!</v>
      </c>
      <c r="J11" s="90" t="e">
        <f t="shared" si="0"/>
        <v>#REF!</v>
      </c>
      <c r="K11" s="90" t="e">
        <f t="shared" si="0"/>
        <v>#REF!</v>
      </c>
      <c r="L11" s="90" t="e">
        <f>F9</f>
        <v>#REF!</v>
      </c>
    </row>
    <row r="12" spans="1:12">
      <c r="A12" s="47"/>
      <c r="B12" s="143"/>
      <c r="C12" s="142"/>
      <c r="D12" s="48"/>
      <c r="E12" s="62"/>
      <c r="F12" s="99"/>
      <c r="G12" s="46" t="str">
        <f>A10</f>
        <v>Secteur Secondaire</v>
      </c>
      <c r="H12" s="90" t="e">
        <f t="shared" si="0"/>
        <v>#REF!</v>
      </c>
      <c r="I12" s="90" t="e">
        <f t="shared" si="0"/>
        <v>#REF!</v>
      </c>
      <c r="J12" s="90" t="e">
        <f t="shared" si="0"/>
        <v>#REF!</v>
      </c>
      <c r="K12" s="90" t="e">
        <f t="shared" si="0"/>
        <v>#REF!</v>
      </c>
      <c r="L12" s="90" t="e">
        <f t="shared" si="0"/>
        <v>#REF!</v>
      </c>
    </row>
    <row r="13" spans="1:12">
      <c r="A13" s="148" t="s">
        <v>294</v>
      </c>
      <c r="B13" s="143" t="e">
        <f>INDEX(saisieanneeCNA,#REF!,MATCH(B$2,anneeCNA2,0))</f>
        <v>#REF!</v>
      </c>
      <c r="C13" s="142" t="e">
        <f>INDEX(saisieanneeCNA,#REF!,MATCH(C$2,anneeCNA2,0))</f>
        <v>#REF!</v>
      </c>
      <c r="D13" s="142" t="e">
        <f>INDEX(saisieanneeCNA,#REF!,MATCH(D$2,anneeCNA2,0))</f>
        <v>#REF!</v>
      </c>
      <c r="E13" s="142" t="e">
        <f>INDEX(saisieanneeCNA,#REF!,MATCH(E$2,anneeCNA2,0))</f>
        <v>#REF!</v>
      </c>
      <c r="F13" s="144" t="e">
        <f>INDEX(saisieanneeCNA,#REF!,MATCH(F$2,anneeCNA2,0))</f>
        <v>#REF!</v>
      </c>
      <c r="G13" s="46" t="str">
        <f>A11</f>
        <v>Secteur Tertiaire</v>
      </c>
      <c r="H13" s="90" t="e">
        <f t="shared" si="0"/>
        <v>#REF!</v>
      </c>
      <c r="I13" s="90" t="e">
        <f t="shared" si="0"/>
        <v>#REF!</v>
      </c>
      <c r="J13" s="90" t="e">
        <f t="shared" si="0"/>
        <v>#REF!</v>
      </c>
      <c r="K13" s="90" t="e">
        <f t="shared" si="0"/>
        <v>#REF!</v>
      </c>
      <c r="L13" s="90" t="e">
        <f t="shared" si="0"/>
        <v>#REF!</v>
      </c>
    </row>
    <row r="14" spans="1:12" hidden="1">
      <c r="A14" s="89" t="s">
        <v>52</v>
      </c>
      <c r="B14" s="143" t="e">
        <f>INDEX(saisieanneeCNA,#REF!,MATCH(B$2,anneeCNA2,0))</f>
        <v>#REF!</v>
      </c>
      <c r="C14" s="142" t="e">
        <f>INDEX(saisieanneeCNA,#REF!,MATCH(C$2,anneeCNA2,0))</f>
        <v>#REF!</v>
      </c>
      <c r="D14" s="142" t="e">
        <f>INDEX(saisieanneeCNA,#REF!,MATCH(D$2,anneeCNA2,0))</f>
        <v>#REF!</v>
      </c>
      <c r="E14" s="142" t="e">
        <f>INDEX(saisieanneeCNA,#REF!,MATCH(E$2,anneeCNA2,0))</f>
        <v>#REF!</v>
      </c>
      <c r="F14" s="144" t="e">
        <f>INDEX(saisieanneeCNA,#REF!,MATCH(F$2,anneeCNA2,0))</f>
        <v>#REF!</v>
      </c>
    </row>
    <row r="15" spans="1:12" hidden="1">
      <c r="A15" s="89" t="s">
        <v>53</v>
      </c>
      <c r="B15" s="143" t="e">
        <f>INDEX(saisieanneeCNA,#REF!,MATCH(B$2,anneeCNA2,0))</f>
        <v>#REF!</v>
      </c>
      <c r="C15" s="142" t="e">
        <f>INDEX(saisieanneeCNA,#REF!,MATCH(C$2,anneeCNA2,0))</f>
        <v>#REF!</v>
      </c>
      <c r="D15" s="142" t="e">
        <f>INDEX(saisieanneeCNA,#REF!,MATCH(D$2,anneeCNA2,0))</f>
        <v>#REF!</v>
      </c>
      <c r="E15" s="142" t="e">
        <f>INDEX(saisieanneeCNA,#REF!,MATCH(E$2,anneeCNA2,0))</f>
        <v>#REF!</v>
      </c>
      <c r="F15" s="144" t="e">
        <f>INDEX(saisieanneeCNA,#REF!,MATCH(F$2,anneeCNA2,0))</f>
        <v>#REF!</v>
      </c>
    </row>
    <row r="16" spans="1:12">
      <c r="A16" s="89"/>
      <c r="B16" s="143"/>
      <c r="C16" s="167"/>
      <c r="D16" s="167"/>
      <c r="E16" s="167"/>
      <c r="F16" s="144"/>
    </row>
    <row r="17" spans="1:10">
      <c r="A17" s="204" t="s">
        <v>312</v>
      </c>
      <c r="B17" s="143" t="e">
        <f>INDEX(saisieanneeCNA,#REF!,MATCH(B$2,anneeCNA2,0))</f>
        <v>#REF!</v>
      </c>
      <c r="C17" s="167" t="e">
        <f>INDEX(saisieanneeCNA,#REF!,MATCH(C$2,anneeCNA2,0))</f>
        <v>#REF!</v>
      </c>
      <c r="D17" s="167" t="e">
        <f>INDEX(saisieanneeCNA,#REF!,MATCH(D$2,anneeCNA2,0))</f>
        <v>#REF!</v>
      </c>
      <c r="E17" s="167" t="e">
        <f>INDEX(saisieanneeCNA,#REF!,MATCH(E$2,anneeCNA2,0))</f>
        <v>#REF!</v>
      </c>
      <c r="F17" s="144" t="e">
        <f>INDEX(saisieanneeCNA,#REF!,MATCH(F$2,anneeCNA2,0))</f>
        <v>#REF!</v>
      </c>
    </row>
    <row r="18" spans="1:10">
      <c r="A18" s="201"/>
      <c r="B18" s="143"/>
      <c r="C18" s="167"/>
      <c r="D18" s="167"/>
      <c r="E18" s="167"/>
      <c r="F18" s="144"/>
    </row>
    <row r="19" spans="1:10">
      <c r="A19" s="204" t="s">
        <v>313</v>
      </c>
      <c r="B19" s="143" t="e">
        <f>INDEX(saisieanneeCNA,#REF!,MATCH(B$2,anneeCNA2,0))</f>
        <v>#REF!</v>
      </c>
      <c r="C19" s="167" t="e">
        <f>INDEX(saisieanneeCNA,#REF!,MATCH(C$2,anneeCNA2,0))</f>
        <v>#REF!</v>
      </c>
      <c r="D19" s="167" t="e">
        <f>INDEX(saisieanneeCNA,#REF!,MATCH(D$2,anneeCNA2,0))</f>
        <v>#REF!</v>
      </c>
      <c r="E19" s="167" t="e">
        <f>INDEX(saisieanneeCNA,#REF!,MATCH(E$2,anneeCNA2,0))</f>
        <v>#REF!</v>
      </c>
      <c r="F19" s="144" t="e">
        <f>INDEX(saisieanneeCNA,#REF!,MATCH(F$2,anneeCNA2,0))</f>
        <v>#REF!</v>
      </c>
    </row>
    <row r="20" spans="1:10">
      <c r="A20" s="201"/>
      <c r="B20" s="143"/>
      <c r="C20" s="167"/>
      <c r="D20" s="167"/>
      <c r="E20" s="167"/>
      <c r="F20" s="144"/>
    </row>
    <row r="21" spans="1:10">
      <c r="A21" s="204" t="s">
        <v>295</v>
      </c>
      <c r="B21" s="143" t="e">
        <f>INDEX(saisieanneeCNA,#REF!,MATCH(B$2,anneeCNA2,0))</f>
        <v>#REF!</v>
      </c>
      <c r="C21" s="167" t="e">
        <f>INDEX(saisieanneeCNA,#REF!,MATCH(C$2,anneeCNA2,0))</f>
        <v>#REF!</v>
      </c>
      <c r="D21" s="167" t="e">
        <f>INDEX(saisieanneeCNA,#REF!,MATCH(D$2,anneeCNA2,0))</f>
        <v>#REF!</v>
      </c>
      <c r="E21" s="167" t="e">
        <f>INDEX(saisieanneeCNA,#REF!,MATCH(E$2,anneeCNA2,0))</f>
        <v>#REF!</v>
      </c>
      <c r="F21" s="144" t="e">
        <f>INDEX(saisieanneeCNA,#REF!,MATCH(F$2,anneeCNA2,0))</f>
        <v>#REF!</v>
      </c>
    </row>
    <row r="22" spans="1:10">
      <c r="A22" s="203" t="s">
        <v>309</v>
      </c>
      <c r="B22" s="206" t="e">
        <f>INDEX(saisieanneeCNA,#REF!,MATCH(B$2,anneeCNA2,0))</f>
        <v>#REF!</v>
      </c>
      <c r="C22" s="207" t="e">
        <f>INDEX(saisieanneeCNA,#REF!,MATCH(C$2,anneeCNA2,0))</f>
        <v>#REF!</v>
      </c>
      <c r="D22" s="207" t="e">
        <f>INDEX(saisieanneeCNA,#REF!,MATCH(D$2,anneeCNA2,0))</f>
        <v>#REF!</v>
      </c>
      <c r="E22" s="207" t="e">
        <f>INDEX(saisieanneeCNA,#REF!,MATCH(E$2,anneeCNA2,0))</f>
        <v>#REF!</v>
      </c>
      <c r="F22" s="208" t="e">
        <f>INDEX(saisieanneeCNA,#REF!,MATCH(F$2,anneeCNA2,0))</f>
        <v>#REF!</v>
      </c>
    </row>
    <row r="23" spans="1:10">
      <c r="A23" s="205" t="s">
        <v>314</v>
      </c>
      <c r="B23" s="143" t="e">
        <f>INDEX(saisieanneeCNA,#REF!,MATCH(B$2,anneeCNA2,0))</f>
        <v>#REF!</v>
      </c>
      <c r="C23" s="142" t="e">
        <f>INDEX(saisieanneeCNA,#REF!,MATCH(C$2,anneeCNA2,0))</f>
        <v>#REF!</v>
      </c>
      <c r="D23" s="142" t="e">
        <f>INDEX(saisieanneeCNA,#REF!,MATCH(D$2,anneeCNA2,0))</f>
        <v>#REF!</v>
      </c>
      <c r="E23" s="142" t="e">
        <f>INDEX(saisieanneeCNA,#REF!,MATCH(E$2,anneeCNA2,0))</f>
        <v>#REF!</v>
      </c>
      <c r="F23" s="144" t="e">
        <f>INDEX(saisieanneeCNA,#REF!,MATCH(F$2,anneeCNA2,0))</f>
        <v>#REF!</v>
      </c>
      <c r="G23" s="46" t="s">
        <v>63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202" t="s">
        <v>310</v>
      </c>
      <c r="B24" s="143" t="e">
        <f>INDEX(saisieanneeCNA,#REF!,MATCH(B$2,anneeCNA2,0))</f>
        <v>#REF!</v>
      </c>
      <c r="C24" s="142" t="e">
        <f>INDEX(saisieanneeCNA,#REF!,MATCH(C$2,anneeCNA2,0))</f>
        <v>#REF!</v>
      </c>
      <c r="D24" s="142" t="e">
        <f>INDEX(saisieanneeCNA,#REF!,MATCH(D$2,anneeCNA2,0))</f>
        <v>#REF!</v>
      </c>
      <c r="E24" s="142" t="e">
        <f>INDEX(saisieanneeCNA,#REF!,MATCH(E$2,anneeCNA2,0))</f>
        <v>#REF!</v>
      </c>
      <c r="F24" s="144" t="e">
        <f>INDEX(saisieanneeCNA,#REF!,MATCH(F$2,anneeCNA2,0))</f>
        <v>#REF!</v>
      </c>
      <c r="G24" s="46" t="s">
        <v>51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202" t="s">
        <v>311</v>
      </c>
      <c r="B25" s="143" t="e">
        <f>INDEX(saisieanneeCNA,#REF!,MATCH(B$2,anneeCNA2,0))</f>
        <v>#REF!</v>
      </c>
      <c r="C25" s="142" t="e">
        <f>INDEX(saisieanneeCNA,#REF!,MATCH(C$2,anneeCNA2,0))</f>
        <v>#REF!</v>
      </c>
      <c r="D25" s="142" t="e">
        <f>INDEX(saisieanneeCNA,#REF!,MATCH(D$2,anneeCNA2,0))</f>
        <v>#REF!</v>
      </c>
      <c r="E25" s="142" t="e">
        <f>INDEX(saisieanneeCNA,#REF!,MATCH(E$2,anneeCNA2,0))</f>
        <v>#REF!</v>
      </c>
      <c r="F25" s="144" t="e">
        <f>INDEX(saisieanneeCNA,#REF!,MATCH(F$2,anneeCNA2,0))</f>
        <v>#REF!</v>
      </c>
      <c r="G25" s="46" t="s">
        <v>52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9"/>
      <c r="B26" s="143"/>
      <c r="C26" s="142"/>
      <c r="D26" s="142"/>
      <c r="E26" s="142"/>
      <c r="F26" s="144"/>
      <c r="G26" s="46" t="s">
        <v>53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202" t="s">
        <v>296</v>
      </c>
      <c r="B27" s="143" t="e">
        <f>INDEX(saisieanneeCNA,#REF!,MATCH(B$2,anneeCNA2,0))</f>
        <v>#REF!</v>
      </c>
      <c r="C27" s="142" t="e">
        <f>INDEX(saisieanneeCNA,#REF!,MATCH(C$2,anneeCNA2,0))</f>
        <v>#REF!</v>
      </c>
      <c r="D27" s="142" t="e">
        <f>INDEX(saisieanneeCNA,#REF!,MATCH(D$2,anneeCNA2,0))</f>
        <v>#REF!</v>
      </c>
      <c r="E27" s="142" t="e">
        <f>INDEX(saisieanneeCNA,#REF!,MATCH(E$2,anneeCNA2,0))</f>
        <v>#REF!</v>
      </c>
      <c r="F27" s="144" t="e">
        <f>INDEX(saisieanneeCNA,#REF!,MATCH(F$2,anneeCNA2,0))</f>
        <v>#REF!</v>
      </c>
      <c r="G27" s="46" t="s">
        <v>65</v>
      </c>
      <c r="H27" s="46">
        <v>0</v>
      </c>
      <c r="I27" s="46">
        <v>57.269683648731196</v>
      </c>
      <c r="J27" s="46">
        <v>34.019417224528596</v>
      </c>
    </row>
    <row r="28" spans="1:10">
      <c r="A28" s="89"/>
      <c r="B28" s="143"/>
      <c r="C28" s="142"/>
      <c r="D28" s="142"/>
      <c r="E28" s="142"/>
      <c r="F28" s="144"/>
      <c r="G28" s="46" t="s">
        <v>66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8" t="s">
        <v>297</v>
      </c>
      <c r="B29" s="172" t="e">
        <f>INDEX(saisieanneeCNA,#REF!,MATCH(B$2,anneeCNA2,0))</f>
        <v>#REF!</v>
      </c>
      <c r="C29" s="167" t="e">
        <f>INDEX(saisieanneeCNA,#REF!,MATCH(C$2,anneeCNA2,0))</f>
        <v>#REF!</v>
      </c>
      <c r="D29" s="167" t="e">
        <f>INDEX(saisieanneeCNA,#REF!,MATCH(D$2,anneeCNA2,0))</f>
        <v>#REF!</v>
      </c>
      <c r="E29" s="167" t="e">
        <f>INDEX(saisieanneeCNA,#REF!,MATCH(E$2,anneeCNA2,0))</f>
        <v>#REF!</v>
      </c>
      <c r="F29" s="144" t="e">
        <f>INDEX(saisieanneeCNA,#REF!,MATCH(F$2,anneeCNA2,0))</f>
        <v>#REF!</v>
      </c>
      <c r="G29" s="46" t="s">
        <v>54</v>
      </c>
      <c r="H29" s="46">
        <v>6.8999999999999728</v>
      </c>
      <c r="I29" s="46">
        <v>-0.40580360195949794</v>
      </c>
      <c r="J29" s="46">
        <v>7.5186169057480878</v>
      </c>
    </row>
    <row r="30" spans="1:10" ht="28.8">
      <c r="A30" s="184" t="s">
        <v>298</v>
      </c>
      <c r="B30" s="172" t="e">
        <f>INDEX(saisieanneeCNA,#REF!,MATCH(B$2,anneeCNA2,0))</f>
        <v>#REF!</v>
      </c>
      <c r="C30" s="167" t="e">
        <f>INDEX(saisieanneeCNA,#REF!,MATCH(C$2,anneeCNA2,0))</f>
        <v>#REF!</v>
      </c>
      <c r="D30" s="167" t="e">
        <f>INDEX(saisieanneeCNA,#REF!,MATCH(D$2,anneeCNA2,0))</f>
        <v>#REF!</v>
      </c>
      <c r="E30" s="167" t="e">
        <f>INDEX(saisieanneeCNA,#REF!,MATCH(E$2,anneeCNA2,0))</f>
        <v>#REF!</v>
      </c>
      <c r="F30" s="144" t="e">
        <f>INDEX(saisieanneeCNA,#REF!,MATCH(F$2,anneeCNA2,0))</f>
        <v>#REF!</v>
      </c>
      <c r="G30" s="46" t="s">
        <v>67</v>
      </c>
      <c r="H30" s="46">
        <v>12.47</v>
      </c>
      <c r="I30" s="46">
        <v>-5.9</v>
      </c>
      <c r="J30" s="46">
        <v>-1.7826894878524999</v>
      </c>
    </row>
    <row r="31" spans="1:10">
      <c r="A31" s="184" t="s">
        <v>302</v>
      </c>
      <c r="B31" s="172" t="e">
        <f>INDEX(saisieanneeCNA,#REF!,MATCH(B$2,anneeCNA2,0))</f>
        <v>#REF!</v>
      </c>
      <c r="C31" s="167" t="e">
        <f>INDEX(saisieanneeCNA,#REF!,MATCH(C$2,anneeCNA2,0))</f>
        <v>#REF!</v>
      </c>
      <c r="D31" s="167" t="e">
        <f>INDEX(saisieanneeCNA,#REF!,MATCH(D$2,anneeCNA2,0))</f>
        <v>#REF!</v>
      </c>
      <c r="E31" s="167" t="e">
        <f>INDEX(saisieanneeCNA,#REF!,MATCH(E$2,anneeCNA2,0))</f>
        <v>#REF!</v>
      </c>
      <c r="F31" s="144" t="e">
        <f>INDEX(saisieanneeCNA,#REF!,MATCH(F$2,anneeCNA2,0))</f>
        <v>#REF!</v>
      </c>
    </row>
    <row r="32" spans="1:10">
      <c r="A32" s="89"/>
      <c r="B32" s="172"/>
      <c r="C32" s="167"/>
      <c r="D32" s="167"/>
      <c r="E32" s="167"/>
      <c r="F32" s="144"/>
    </row>
    <row r="33" spans="1:10">
      <c r="A33" s="148" t="s">
        <v>299</v>
      </c>
      <c r="B33" s="172" t="e">
        <f>INDEX(saisieanneeCNA,#REF!,MATCH(B$2,anneeCNA2,0))</f>
        <v>#REF!</v>
      </c>
      <c r="C33" s="167" t="e">
        <f>INDEX(saisieanneeCNA,#REF!,MATCH(C$2,anneeCNA2,0))</f>
        <v>#REF!</v>
      </c>
      <c r="D33" s="167" t="e">
        <f>INDEX(saisieanneeCNA,#REF!,MATCH(D$2,anneeCNA2,0))</f>
        <v>#REF!</v>
      </c>
      <c r="E33" s="167" t="e">
        <f>INDEX(saisieanneeCNA,#REF!,MATCH(E$2,anneeCNA2,0))</f>
        <v>#REF!</v>
      </c>
      <c r="F33" s="144" t="e">
        <f>INDEX(saisieanneeCNA,#REF!,MATCH(F$2,anneeCNA2,0))</f>
        <v>#REF!</v>
      </c>
      <c r="G33" s="46" t="s">
        <v>69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3" t="s">
        <v>300</v>
      </c>
      <c r="B34" s="172" t="e">
        <f>INDEX(saisieanneeCNA,#REF!,MATCH(B$2,anneeCNA2,0))</f>
        <v>#REF!</v>
      </c>
      <c r="C34" s="167" t="e">
        <f>INDEX(saisieanneeCNA,#REF!,MATCH(C$2,anneeCNA2,0))</f>
        <v>#REF!</v>
      </c>
      <c r="D34" s="167" t="e">
        <f>INDEX(saisieanneeCNA,#REF!,MATCH(D$2,anneeCNA2,0))</f>
        <v>#REF!</v>
      </c>
      <c r="E34" s="167" t="e">
        <f>INDEX(saisieanneeCNA,#REF!,MATCH(E$2,anneeCNA2,0))</f>
        <v>#REF!</v>
      </c>
      <c r="F34" s="144" t="e">
        <f>INDEX(saisieanneeCNA,#REF!,MATCH(F$2,anneeCNA2,0))</f>
        <v>#REF!</v>
      </c>
      <c r="G34" s="46" t="s">
        <v>70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3" t="s">
        <v>301</v>
      </c>
      <c r="B35" s="172" t="e">
        <f>INDEX(saisieanneeCNA,#REF!,MATCH(B$2,anneeCNA2,0))</f>
        <v>#REF!</v>
      </c>
      <c r="C35" s="167" t="e">
        <f>INDEX(saisieanneeCNA,#REF!,MATCH(C$2,anneeCNA2,0))</f>
        <v>#REF!</v>
      </c>
      <c r="D35" s="167" t="e">
        <f>INDEX(saisieanneeCNA,#REF!,MATCH(D$2,anneeCNA2,0))</f>
        <v>#REF!</v>
      </c>
      <c r="E35" s="167" t="e">
        <f>INDEX(saisieanneeCNA,#REF!,MATCH(E$2,anneeCNA2,0))</f>
        <v>#REF!</v>
      </c>
      <c r="F35" s="144" t="e">
        <f>INDEX(saisieanneeCNA,#REF!,MATCH(F$2,anneeCNA2,0))</f>
        <v>#REF!</v>
      </c>
      <c r="G35" s="46" t="s">
        <v>71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9">
        <v>0</v>
      </c>
      <c r="B36" s="143" t="e">
        <f>INDEX(saisieanneeCNA,#REF!,MATCH(B$2,anneeCNA2,0))</f>
        <v>#REF!</v>
      </c>
      <c r="C36" s="142" t="e">
        <f>INDEX(saisieanneeCNA,#REF!,MATCH(C$2,anneeCNA2,0))</f>
        <v>#REF!</v>
      </c>
      <c r="D36" s="142" t="e">
        <f>INDEX(saisieanneeCNA,#REF!,MATCH(D$2,anneeCNA2,0))</f>
        <v>#REF!</v>
      </c>
      <c r="E36" s="142" t="e">
        <f>INDEX(saisieanneeCNA,#REF!,MATCH(E$2,anneeCNA2,0))</f>
        <v>#REF!</v>
      </c>
      <c r="F36" s="144" t="e">
        <f>INDEX(saisieanneeCNA,#REF!,MATCH(F$2,anneeCNA2,0))</f>
        <v>#REF!</v>
      </c>
      <c r="G36" s="46" t="s">
        <v>72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9">
        <v>0</v>
      </c>
      <c r="B37" s="143" t="e">
        <f>INDEX(saisieanneeCNA,#REF!,MATCH(B$2,anneeCNA2,0))</f>
        <v>#REF!</v>
      </c>
      <c r="C37" s="142" t="e">
        <f>INDEX(saisieanneeCNA,#REF!,MATCH(C$2,anneeCNA2,0))</f>
        <v>#REF!</v>
      </c>
      <c r="D37" s="142" t="e">
        <f>INDEX(saisieanneeCNA,#REF!,MATCH(D$2,anneeCNA2,0))</f>
        <v>#REF!</v>
      </c>
      <c r="E37" s="142" t="e">
        <f>INDEX(saisieanneeCNA,#REF!,MATCH(E$2,anneeCNA2,0))</f>
        <v>#REF!</v>
      </c>
      <c r="F37" s="144" t="e">
        <f>INDEX(saisieanneeCNA,#REF!,MATCH(F$2,anneeCNA2,0))</f>
        <v>#REF!</v>
      </c>
      <c r="G37" s="46" t="s">
        <v>73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9">
        <v>0</v>
      </c>
      <c r="B38" s="143" t="e">
        <f>INDEX(saisieanneeCNA,#REF!,MATCH(B$2,anneeCNA2,0))</f>
        <v>#REF!</v>
      </c>
      <c r="C38" s="142" t="e">
        <f>INDEX(saisieanneeCNA,#REF!,MATCH(C$2,anneeCNA2,0))</f>
        <v>#REF!</v>
      </c>
      <c r="D38" s="142" t="e">
        <f>INDEX(saisieanneeCNA,#REF!,MATCH(D$2,anneeCNA2,0))</f>
        <v>#REF!</v>
      </c>
      <c r="E38" s="142" t="e">
        <f>INDEX(saisieanneeCNA,#REF!,MATCH(E$2,anneeCNA2,0))</f>
        <v>#REF!</v>
      </c>
      <c r="F38" s="144" t="e">
        <f>INDEX(saisieanneeCNA,#REF!,MATCH(F$2,anneeCNA2,0))</f>
        <v>#REF!</v>
      </c>
      <c r="G38" s="46" t="s">
        <v>74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9">
        <v>0</v>
      </c>
      <c r="B39" s="143" t="e">
        <f>INDEX(saisieanneeCNA,#REF!,MATCH(B$2,anneeCNA2,0))</f>
        <v>#REF!</v>
      </c>
      <c r="C39" s="142" t="e">
        <f>INDEX(saisieanneeCNA,#REF!,MATCH(C$2,anneeCNA2,0))</f>
        <v>#REF!</v>
      </c>
      <c r="D39" s="142" t="e">
        <f>INDEX(saisieanneeCNA,#REF!,MATCH(D$2,anneeCNA2,0))</f>
        <v>#REF!</v>
      </c>
      <c r="E39" s="142" t="e">
        <f>INDEX(saisieanneeCNA,#REF!,MATCH(E$2,anneeCNA2,0))</f>
        <v>#REF!</v>
      </c>
      <c r="F39" s="144" t="e">
        <f>INDEX(saisieanneeCNA,#REF!,MATCH(F$2,anneeCNA2,0))</f>
        <v>#REF!</v>
      </c>
      <c r="G39" s="46" t="s">
        <v>75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9">
        <v>0</v>
      </c>
      <c r="B40" s="143" t="e">
        <f>INDEX(saisieanneeCNA,#REF!,MATCH(B$2,anneeCNA2,0))</f>
        <v>#REF!</v>
      </c>
      <c r="C40" s="142" t="e">
        <f>INDEX(saisieanneeCNA,#REF!,MATCH(C$2,anneeCNA2,0))</f>
        <v>#REF!</v>
      </c>
      <c r="D40" s="142" t="e">
        <f>INDEX(saisieanneeCNA,#REF!,MATCH(D$2,anneeCNA2,0))</f>
        <v>#REF!</v>
      </c>
      <c r="E40" s="142" t="e">
        <f>INDEX(saisieanneeCNA,#REF!,MATCH(E$2,anneeCNA2,0))</f>
        <v>#REF!</v>
      </c>
      <c r="F40" s="144" t="e">
        <f>INDEX(saisieanneeCNA,#REF!,MATCH(F$2,anneeCNA2,0))</f>
        <v>#REF!</v>
      </c>
      <c r="G40" s="46" t="s">
        <v>76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9" t="s">
        <v>81</v>
      </c>
      <c r="B41" s="143" t="e">
        <f>INDEX(saisieanneeCNA,#REF!,MATCH(B$2,anneeCNA2,0))</f>
        <v>#REF!</v>
      </c>
      <c r="C41" s="142" t="e">
        <f>INDEX(saisieanneeCNA,#REF!,MATCH(C$2,anneeCNA2,0))</f>
        <v>#REF!</v>
      </c>
      <c r="D41" s="142" t="e">
        <f>INDEX(saisieanneeCNA,#REF!,MATCH(D$2,anneeCNA2,0))</f>
        <v>#REF!</v>
      </c>
      <c r="E41" s="142" t="e">
        <f>INDEX(saisieanneeCNA,#REF!,MATCH(E$2,anneeCNA2,0))</f>
        <v>#REF!</v>
      </c>
      <c r="F41" s="144" t="e">
        <f>INDEX(saisieanneeCNA,#REF!,MATCH(F$2,anneeCNA2,0))</f>
        <v>#REF!</v>
      </c>
      <c r="G41" s="46" t="s">
        <v>77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9">
        <v>0</v>
      </c>
      <c r="B42" s="143" t="e">
        <f>INDEX(saisieanneeCNA,#REF!,MATCH(B$2,anneeCNA2,0))</f>
        <v>#REF!</v>
      </c>
      <c r="C42" s="142" t="e">
        <f>INDEX(saisieanneeCNA,#REF!,MATCH(C$2,anneeCNA2,0))</f>
        <v>#REF!</v>
      </c>
      <c r="D42" s="142" t="e">
        <f>INDEX(saisieanneeCNA,#REF!,MATCH(D$2,anneeCNA2,0))</f>
        <v>#REF!</v>
      </c>
      <c r="E42" s="142" t="e">
        <f>INDEX(saisieanneeCNA,#REF!,MATCH(E$2,anneeCNA2,0))</f>
        <v>#REF!</v>
      </c>
      <c r="F42" s="144" t="e">
        <f>INDEX(saisieanneeCNA,#REF!,MATCH(F$2,anneeCNA2,0))</f>
        <v>#REF!</v>
      </c>
      <c r="G42" s="46" t="s">
        <v>78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9">
        <v>0</v>
      </c>
      <c r="B43" s="143" t="e">
        <f>INDEX(saisieanneeCNA,#REF!,MATCH(B$2,anneeCNA2,0))</f>
        <v>#REF!</v>
      </c>
      <c r="C43" s="142" t="e">
        <f>INDEX(saisieanneeCNA,#REF!,MATCH(C$2,anneeCNA2,0))</f>
        <v>#REF!</v>
      </c>
      <c r="D43" s="142" t="e">
        <f>INDEX(saisieanneeCNA,#REF!,MATCH(D$2,anneeCNA2,0))</f>
        <v>#REF!</v>
      </c>
      <c r="E43" s="142" t="e">
        <f>INDEX(saisieanneeCNA,#REF!,MATCH(E$2,anneeCNA2,0))</f>
        <v>#REF!</v>
      </c>
      <c r="F43" s="144" t="e">
        <f>INDEX(saisieanneeCNA,#REF!,MATCH(F$2,anneeCNA2,0))</f>
        <v>#REF!</v>
      </c>
      <c r="G43" s="46" t="s">
        <v>79</v>
      </c>
      <c r="H43" s="46">
        <v>-19.000000000000007</v>
      </c>
      <c r="I43" s="46">
        <v>24.300000000000011</v>
      </c>
      <c r="J43" s="46">
        <v>22.737255602241689</v>
      </c>
    </row>
    <row r="44" spans="1:10" ht="15" thickBot="1">
      <c r="A44" s="50"/>
      <c r="B44" s="93"/>
      <c r="C44" s="64"/>
      <c r="D44" s="63"/>
      <c r="E44" s="64"/>
      <c r="F44" s="100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9" t="s">
        <v>305</v>
      </c>
      <c r="B45" s="48"/>
      <c r="C45" s="48"/>
      <c r="D45" s="48"/>
      <c r="E45" s="147" t="e">
        <f>IF(OR(E3="p",F3="p"),"p = provisoire","")</f>
        <v>#REF!</v>
      </c>
      <c r="F45" s="147" t="e">
        <f>IF(OR(E3="prév.",F3="prév."),"prév. = prévision","")</f>
        <v>#REF!</v>
      </c>
      <c r="G45" s="46" t="s">
        <v>80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798" t="s">
        <v>306</v>
      </c>
      <c r="B46" s="798"/>
      <c r="C46" s="798"/>
      <c r="D46" s="798"/>
      <c r="E46" s="798"/>
      <c r="F46" s="798"/>
      <c r="G46" s="46" t="s">
        <v>81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82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83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84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85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56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57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58</v>
      </c>
      <c r="H53" s="46">
        <v>4</v>
      </c>
      <c r="I53" s="46">
        <v>16.7</v>
      </c>
      <c r="J53" s="46">
        <v>9.75</v>
      </c>
    </row>
    <row r="54" spans="7:10">
      <c r="G54" s="46" t="s">
        <v>59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187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188</v>
      </c>
      <c r="H56" s="46">
        <v>0</v>
      </c>
      <c r="I56" s="46">
        <v>0</v>
      </c>
      <c r="J56" s="46">
        <v>0</v>
      </c>
    </row>
    <row r="57" spans="7:10">
      <c r="G57" s="46" t="s">
        <v>86</v>
      </c>
      <c r="H57" s="46">
        <v>0</v>
      </c>
      <c r="I57" s="46">
        <v>0</v>
      </c>
      <c r="J57" s="46">
        <v>0</v>
      </c>
    </row>
    <row r="58" spans="7:10">
      <c r="G58" s="46" t="s">
        <v>87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189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10" sqref="C10"/>
    </sheetView>
  </sheetViews>
  <sheetFormatPr baseColWidth="10" defaultColWidth="5" defaultRowHeight="13.2"/>
  <cols>
    <col min="1" max="1" width="7.33203125" style="249" customWidth="1"/>
    <col min="2" max="2" width="44.6640625" style="249" customWidth="1"/>
    <col min="3" max="6" width="12.6640625" style="249" customWidth="1"/>
    <col min="7" max="7" width="14.6640625" style="249" customWidth="1"/>
    <col min="8" max="8" width="5.6640625" style="249" bestFit="1" customWidth="1"/>
    <col min="9" max="9" width="7.5546875" style="249" customWidth="1"/>
    <col min="10" max="10" width="7.5546875" style="249" bestFit="1" customWidth="1"/>
    <col min="11" max="11" width="6.6640625" style="249" bestFit="1" customWidth="1"/>
    <col min="12" max="12" width="7.33203125" style="249" customWidth="1"/>
    <col min="13" max="13" width="6.44140625" style="249" customWidth="1"/>
    <col min="14" max="16384" width="5" style="249"/>
  </cols>
  <sheetData>
    <row r="1" spans="1:13" ht="25.5" customHeight="1" thickBot="1">
      <c r="A1" s="803" t="s">
        <v>396</v>
      </c>
      <c r="B1" s="803"/>
      <c r="C1" s="803"/>
      <c r="D1" s="803"/>
      <c r="E1" s="803"/>
      <c r="F1" s="803"/>
      <c r="G1" s="244"/>
    </row>
    <row r="2" spans="1:13" ht="21" customHeight="1" thickBot="1">
      <c r="A2" s="250" t="s">
        <v>285</v>
      </c>
      <c r="B2" s="251" t="s">
        <v>283</v>
      </c>
      <c r="C2" s="245">
        <v>40547</v>
      </c>
      <c r="D2" s="245">
        <v>40913</v>
      </c>
      <c r="E2" s="245">
        <v>41279</v>
      </c>
      <c r="F2" s="245">
        <v>41645</v>
      </c>
      <c r="G2" s="252"/>
    </row>
    <row r="3" spans="1:13">
      <c r="A3" s="253"/>
      <c r="B3" s="254"/>
      <c r="C3" s="255" t="s">
        <v>287</v>
      </c>
      <c r="D3" s="256" t="s">
        <v>287</v>
      </c>
      <c r="E3" s="256" t="s">
        <v>287</v>
      </c>
      <c r="F3" s="256" t="s">
        <v>287</v>
      </c>
    </row>
    <row r="4" spans="1:13" ht="26.4">
      <c r="A4" s="257">
        <v>15</v>
      </c>
      <c r="B4" s="246" t="s">
        <v>277</v>
      </c>
      <c r="C4" s="258">
        <v>12.6</v>
      </c>
      <c r="D4" s="256">
        <v>16</v>
      </c>
      <c r="E4" s="256">
        <v>28.6</v>
      </c>
      <c r="F4" s="256">
        <v>45.9</v>
      </c>
    </row>
    <row r="5" spans="1:13">
      <c r="A5" s="257">
        <v>16</v>
      </c>
      <c r="B5" s="247" t="s">
        <v>269</v>
      </c>
      <c r="C5" s="258">
        <v>12.7</v>
      </c>
      <c r="D5" s="256">
        <v>16.100000000000001</v>
      </c>
      <c r="E5" s="256">
        <v>8.1999999999999993</v>
      </c>
      <c r="F5" s="256">
        <v>5.7</v>
      </c>
      <c r="G5" s="259"/>
      <c r="I5" s="260"/>
    </row>
    <row r="6" spans="1:13">
      <c r="A6" s="257">
        <v>17</v>
      </c>
      <c r="B6" s="247" t="s">
        <v>270</v>
      </c>
      <c r="C6" s="258">
        <v>32.9</v>
      </c>
      <c r="D6" s="256">
        <v>17.5</v>
      </c>
      <c r="E6" s="256">
        <v>24.2</v>
      </c>
      <c r="F6" s="256">
        <v>7.1</v>
      </c>
      <c r="G6" s="259"/>
    </row>
    <row r="7" spans="1:13">
      <c r="A7" s="257">
        <v>18</v>
      </c>
      <c r="B7" s="247" t="s">
        <v>333</v>
      </c>
      <c r="C7" s="258">
        <v>11.8</v>
      </c>
      <c r="D7" s="256">
        <v>14.3</v>
      </c>
      <c r="E7" s="256">
        <v>14.3</v>
      </c>
      <c r="F7" s="256">
        <v>21.6</v>
      </c>
      <c r="G7" s="259"/>
    </row>
    <row r="8" spans="1:13">
      <c r="A8" s="257">
        <v>19</v>
      </c>
      <c r="B8" s="247" t="s">
        <v>271</v>
      </c>
      <c r="C8" s="258">
        <v>1.4</v>
      </c>
      <c r="D8" s="256">
        <v>1.6</v>
      </c>
      <c r="E8" s="256">
        <v>1.7</v>
      </c>
      <c r="F8" s="256">
        <v>0.7</v>
      </c>
      <c r="G8" s="261"/>
    </row>
    <row r="9" spans="1:13">
      <c r="A9" s="257">
        <v>20</v>
      </c>
      <c r="B9" s="247" t="s">
        <v>272</v>
      </c>
      <c r="C9" s="258">
        <v>0</v>
      </c>
      <c r="D9" s="256">
        <v>0.1</v>
      </c>
      <c r="E9" s="256">
        <v>2.5</v>
      </c>
      <c r="F9" s="256">
        <v>0.1</v>
      </c>
      <c r="G9" s="262"/>
      <c r="I9" s="263"/>
      <c r="J9" s="263"/>
    </row>
    <row r="10" spans="1:13" ht="26.4">
      <c r="A10" s="257">
        <v>21</v>
      </c>
      <c r="B10" s="246" t="s">
        <v>278</v>
      </c>
      <c r="C10" s="258">
        <v>0.2</v>
      </c>
      <c r="D10" s="256">
        <v>0.4</v>
      </c>
      <c r="E10" s="256">
        <v>0</v>
      </c>
      <c r="F10" s="256">
        <v>0</v>
      </c>
      <c r="G10" s="262"/>
    </row>
    <row r="11" spans="1:13" ht="26.4">
      <c r="A11" s="257">
        <v>22</v>
      </c>
      <c r="B11" s="246" t="s">
        <v>279</v>
      </c>
      <c r="C11" s="258">
        <v>0.2</v>
      </c>
      <c r="D11" s="256">
        <v>0.2</v>
      </c>
      <c r="E11" s="256">
        <v>0</v>
      </c>
      <c r="F11" s="256">
        <v>0.1</v>
      </c>
      <c r="G11" s="259"/>
      <c r="I11" s="264"/>
      <c r="J11" s="264"/>
      <c r="K11" s="264"/>
      <c r="L11" s="264"/>
      <c r="M11" s="264"/>
    </row>
    <row r="12" spans="1:13" ht="26.4">
      <c r="A12" s="257">
        <v>24</v>
      </c>
      <c r="B12" s="246" t="s">
        <v>281</v>
      </c>
      <c r="C12" s="258">
        <v>5.7</v>
      </c>
      <c r="D12" s="256">
        <v>3.4</v>
      </c>
      <c r="E12" s="256">
        <v>3.2</v>
      </c>
      <c r="F12" s="256">
        <v>3.1</v>
      </c>
      <c r="G12" s="259"/>
      <c r="I12" s="263"/>
      <c r="J12" s="263"/>
      <c r="K12" s="263"/>
      <c r="L12" s="263"/>
      <c r="M12" s="265"/>
    </row>
    <row r="13" spans="1:13" ht="26.4">
      <c r="A13" s="257">
        <v>25</v>
      </c>
      <c r="B13" s="246" t="s">
        <v>280</v>
      </c>
      <c r="C13" s="258">
        <v>0.7</v>
      </c>
      <c r="D13" s="256">
        <v>1.1000000000000001</v>
      </c>
      <c r="E13" s="256">
        <v>0.8</v>
      </c>
      <c r="F13" s="256">
        <v>0.5</v>
      </c>
      <c r="G13" s="259"/>
      <c r="I13" s="263"/>
      <c r="J13" s="263"/>
      <c r="K13" s="263"/>
      <c r="L13" s="263"/>
      <c r="M13" s="265"/>
    </row>
    <row r="14" spans="1:13">
      <c r="A14" s="257">
        <v>26</v>
      </c>
      <c r="B14" s="247" t="s">
        <v>273</v>
      </c>
      <c r="C14" s="258">
        <v>19.3</v>
      </c>
      <c r="D14" s="256">
        <v>24.4</v>
      </c>
      <c r="E14" s="256">
        <v>15.9</v>
      </c>
      <c r="F14" s="256">
        <v>10.7</v>
      </c>
      <c r="G14" s="259"/>
      <c r="I14" s="263"/>
      <c r="J14" s="263"/>
      <c r="K14" s="263"/>
      <c r="L14" s="263"/>
      <c r="M14" s="265"/>
    </row>
    <row r="15" spans="1:13">
      <c r="A15" s="257">
        <v>28</v>
      </c>
      <c r="B15" s="247" t="s">
        <v>274</v>
      </c>
      <c r="C15" s="258">
        <v>0.4</v>
      </c>
      <c r="D15" s="256">
        <v>2.4</v>
      </c>
      <c r="E15" s="256">
        <v>0.5</v>
      </c>
      <c r="F15" s="256">
        <v>3</v>
      </c>
      <c r="G15" s="259"/>
    </row>
    <row r="16" spans="1:13" ht="26.4">
      <c r="A16" s="257">
        <v>33</v>
      </c>
      <c r="B16" s="246" t="s">
        <v>282</v>
      </c>
      <c r="C16" s="258">
        <v>0.1</v>
      </c>
      <c r="D16" s="256">
        <v>0.2</v>
      </c>
      <c r="E16" s="256">
        <v>0.1</v>
      </c>
      <c r="F16" s="256">
        <v>0</v>
      </c>
      <c r="G16" s="259"/>
    </row>
    <row r="17" spans="1:7">
      <c r="A17" s="257">
        <v>36</v>
      </c>
      <c r="B17" s="247" t="s">
        <v>275</v>
      </c>
      <c r="C17" s="258">
        <v>1.6</v>
      </c>
      <c r="D17" s="256">
        <v>1.9</v>
      </c>
      <c r="E17" s="256">
        <v>0.1</v>
      </c>
      <c r="F17" s="256">
        <v>0</v>
      </c>
      <c r="G17" s="259"/>
    </row>
    <row r="18" spans="1:7">
      <c r="A18" s="257">
        <v>37</v>
      </c>
      <c r="B18" s="247" t="s">
        <v>276</v>
      </c>
      <c r="C18" s="258">
        <v>0.3</v>
      </c>
      <c r="D18" s="256">
        <v>0.3</v>
      </c>
      <c r="E18" s="256">
        <v>0</v>
      </c>
      <c r="F18" s="256">
        <v>0</v>
      </c>
      <c r="G18" s="259"/>
    </row>
    <row r="19" spans="1:7">
      <c r="A19" s="266"/>
      <c r="B19" s="247"/>
      <c r="C19" s="267"/>
      <c r="D19" s="267"/>
      <c r="E19" s="267"/>
      <c r="F19" s="268"/>
      <c r="G19" s="259"/>
    </row>
    <row r="20" spans="1:7">
      <c r="A20" s="269"/>
      <c r="B20" s="270" t="s">
        <v>194</v>
      </c>
      <c r="C20" s="271">
        <v>100</v>
      </c>
      <c r="D20" s="271">
        <v>100</v>
      </c>
      <c r="E20" s="271">
        <v>100</v>
      </c>
      <c r="F20" s="272">
        <v>100</v>
      </c>
      <c r="G20" s="259"/>
    </row>
    <row r="21" spans="1:7" ht="13.8" thickBot="1">
      <c r="A21" s="273"/>
      <c r="B21" s="274"/>
      <c r="C21" s="275"/>
      <c r="D21" s="275"/>
      <c r="E21" s="275"/>
      <c r="F21" s="276"/>
      <c r="G21" s="259"/>
    </row>
    <row r="22" spans="1:7" ht="18" customHeight="1">
      <c r="B22" s="33" t="s">
        <v>400</v>
      </c>
      <c r="C22" s="259"/>
      <c r="D22" s="259"/>
      <c r="E22" s="277" t="s">
        <v>287</v>
      </c>
      <c r="F22" s="259"/>
      <c r="G22" s="259"/>
    </row>
    <row r="23" spans="1:7" ht="18" customHeight="1">
      <c r="B23" s="33"/>
      <c r="C23" s="259"/>
      <c r="D23" s="259"/>
      <c r="E23" s="277"/>
      <c r="F23" s="259"/>
      <c r="G23" s="259"/>
    </row>
    <row r="24" spans="1:7">
      <c r="A24" s="811"/>
      <c r="B24" s="811"/>
      <c r="C24" s="811"/>
      <c r="D24" s="811"/>
      <c r="E24" s="811"/>
      <c r="F24" s="811"/>
      <c r="G24" s="262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P30"/>
  <sheetViews>
    <sheetView topLeftCell="A9" workbookViewId="0">
      <selection activeCell="Q30" sqref="Q30"/>
    </sheetView>
  </sheetViews>
  <sheetFormatPr baseColWidth="10" defaultColWidth="8.6640625" defaultRowHeight="13.2"/>
  <cols>
    <col min="1" max="1" width="4.33203125" style="249" customWidth="1"/>
    <col min="2" max="2" width="37.33203125" style="249" customWidth="1"/>
    <col min="3" max="14" width="7.5546875" style="249" customWidth="1"/>
    <col min="15" max="15" width="10.33203125" style="249" customWidth="1"/>
    <col min="16" max="16" width="14.6640625" style="249" customWidth="1"/>
    <col min="17" max="16384" width="8.6640625" style="249"/>
  </cols>
  <sheetData>
    <row r="1" spans="1:16" ht="16.2" thickBot="1">
      <c r="A1" s="812" t="s">
        <v>397</v>
      </c>
      <c r="B1" s="812"/>
      <c r="C1" s="812"/>
      <c r="D1" s="812"/>
      <c r="E1" s="812"/>
      <c r="F1" s="812"/>
      <c r="G1" s="812"/>
      <c r="H1" s="812"/>
      <c r="I1" s="812"/>
      <c r="J1" s="812"/>
      <c r="K1" s="812"/>
      <c r="L1" s="812"/>
      <c r="M1" s="812"/>
      <c r="N1" s="812"/>
      <c r="O1" s="244"/>
      <c r="P1" s="278"/>
    </row>
    <row r="2" spans="1:16" ht="13.8" thickBot="1">
      <c r="A2" s="813" t="s">
        <v>286</v>
      </c>
      <c r="B2" s="814"/>
      <c r="C2" s="813">
        <v>2018</v>
      </c>
      <c r="D2" s="814"/>
      <c r="E2" s="814"/>
      <c r="F2" s="815"/>
      <c r="G2" s="813">
        <v>2019</v>
      </c>
      <c r="H2" s="814"/>
      <c r="I2" s="814"/>
      <c r="J2" s="815"/>
      <c r="K2" s="814">
        <v>2020</v>
      </c>
      <c r="L2" s="814"/>
      <c r="M2" s="814"/>
      <c r="N2" s="815"/>
      <c r="O2" s="777"/>
      <c r="P2" s="244"/>
    </row>
    <row r="3" spans="1:16" ht="13.8" thickBot="1">
      <c r="A3" s="250" t="s">
        <v>285</v>
      </c>
      <c r="B3" s="251" t="s">
        <v>283</v>
      </c>
      <c r="C3" s="778" t="s">
        <v>484</v>
      </c>
      <c r="D3" s="778" t="s">
        <v>485</v>
      </c>
      <c r="E3" s="778" t="s">
        <v>486</v>
      </c>
      <c r="F3" s="778" t="s">
        <v>487</v>
      </c>
      <c r="G3" s="778" t="s">
        <v>484</v>
      </c>
      <c r="H3" s="778" t="s">
        <v>485</v>
      </c>
      <c r="I3" s="778" t="s">
        <v>486</v>
      </c>
      <c r="J3" s="778" t="s">
        <v>487</v>
      </c>
      <c r="K3" s="778" t="s">
        <v>484</v>
      </c>
      <c r="L3" s="778" t="s">
        <v>485</v>
      </c>
      <c r="M3" s="778" t="s">
        <v>486</v>
      </c>
      <c r="N3" s="778" t="s">
        <v>487</v>
      </c>
      <c r="O3" s="252"/>
      <c r="P3" s="252"/>
    </row>
    <row r="4" spans="1:16">
      <c r="A4" s="253"/>
      <c r="B4" s="254"/>
      <c r="C4" s="279"/>
      <c r="D4" s="779"/>
      <c r="E4" s="779"/>
      <c r="F4" s="280"/>
      <c r="G4" s="279"/>
      <c r="H4" s="779"/>
      <c r="I4" s="779"/>
      <c r="J4" s="280"/>
      <c r="K4" s="281"/>
      <c r="L4" s="780"/>
      <c r="M4" s="780"/>
      <c r="N4" s="282"/>
      <c r="O4" s="781"/>
    </row>
    <row r="5" spans="1:16">
      <c r="A5" s="257" t="s">
        <v>488</v>
      </c>
      <c r="B5" s="246" t="s">
        <v>489</v>
      </c>
      <c r="C5" s="283">
        <v>91.166469573974609</v>
      </c>
      <c r="D5" s="782">
        <v>108.77464771270752</v>
      </c>
      <c r="E5" s="782">
        <v>94.999411582946777</v>
      </c>
      <c r="F5" s="256">
        <v>98.214327812194824</v>
      </c>
      <c r="G5" s="283">
        <v>94.118315696716309</v>
      </c>
      <c r="H5" s="782">
        <v>94.03650951385498</v>
      </c>
      <c r="I5" s="782">
        <v>99.502174377441406</v>
      </c>
      <c r="J5" s="256">
        <v>94.660151481628418</v>
      </c>
      <c r="K5" s="283">
        <v>105.7099084854126</v>
      </c>
      <c r="L5" s="782">
        <v>36.530227661132813</v>
      </c>
      <c r="M5" s="782">
        <v>21.273646682500839</v>
      </c>
      <c r="N5" s="256">
        <v>13.390956341580022</v>
      </c>
      <c r="O5" s="782"/>
    </row>
    <row r="6" spans="1:16">
      <c r="A6" s="257" t="s">
        <v>490</v>
      </c>
      <c r="B6" s="246" t="s">
        <v>491</v>
      </c>
      <c r="C6" s="283">
        <v>110.60710971802473</v>
      </c>
      <c r="D6" s="782">
        <v>108.65787130594254</v>
      </c>
      <c r="E6" s="782">
        <v>88.144047111272812</v>
      </c>
      <c r="F6" s="256">
        <v>101.78879813104868</v>
      </c>
      <c r="G6" s="283">
        <v>91.305211059749126</v>
      </c>
      <c r="H6" s="782">
        <v>88.163107864558697</v>
      </c>
      <c r="I6" s="782">
        <v>90.500397570431232</v>
      </c>
      <c r="J6" s="256">
        <v>104.47104333341122</v>
      </c>
      <c r="K6" s="283">
        <v>98.219342526048422</v>
      </c>
      <c r="L6" s="782">
        <v>101.82779126241803</v>
      </c>
      <c r="M6" s="782">
        <v>108.73114565014839</v>
      </c>
      <c r="N6" s="256">
        <v>107.68414537608624</v>
      </c>
      <c r="O6" s="782"/>
      <c r="P6" s="259"/>
    </row>
    <row r="7" spans="1:16">
      <c r="A7" s="257" t="s">
        <v>492</v>
      </c>
      <c r="B7" s="246" t="s">
        <v>493</v>
      </c>
      <c r="C7" s="283">
        <v>107.34539871581364</v>
      </c>
      <c r="D7" s="782">
        <v>109.72587550480966</v>
      </c>
      <c r="E7" s="782">
        <v>104.17847063370573</v>
      </c>
      <c r="F7" s="256">
        <v>110.87023068581766</v>
      </c>
      <c r="G7" s="283">
        <v>98.218070058414014</v>
      </c>
      <c r="H7" s="782">
        <v>100.37620427296497</v>
      </c>
      <c r="I7" s="782">
        <v>90.904679861254408</v>
      </c>
      <c r="J7" s="256">
        <v>93.336078391643241</v>
      </c>
      <c r="K7" s="283">
        <v>90.398791325103957</v>
      </c>
      <c r="L7" s="782">
        <v>68.199132779904176</v>
      </c>
      <c r="M7" s="782">
        <v>57.017824146256316</v>
      </c>
      <c r="N7" s="256">
        <v>59.694283834018279</v>
      </c>
      <c r="O7" s="782"/>
      <c r="P7" s="259"/>
    </row>
    <row r="8" spans="1:16">
      <c r="A8" s="257" t="s">
        <v>494</v>
      </c>
      <c r="B8" s="246" t="s">
        <v>495</v>
      </c>
      <c r="C8" s="283">
        <v>94.074328433722258</v>
      </c>
      <c r="D8" s="782">
        <v>94.101301208138466</v>
      </c>
      <c r="E8" s="782">
        <v>92.531529814004898</v>
      </c>
      <c r="F8" s="256">
        <v>92.288768574595451</v>
      </c>
      <c r="G8" s="283">
        <v>97.969117999076843</v>
      </c>
      <c r="H8" s="782">
        <v>103.64989549666643</v>
      </c>
      <c r="I8" s="782">
        <v>110.83727234974504</v>
      </c>
      <c r="J8" s="256">
        <v>117.03248806297779</v>
      </c>
      <c r="K8" s="283">
        <v>95.13859586790204</v>
      </c>
      <c r="L8" s="782">
        <v>60.779438089579344</v>
      </c>
      <c r="M8" s="782">
        <v>68.63340213149786</v>
      </c>
      <c r="N8" s="256">
        <v>92.555698927491903</v>
      </c>
      <c r="O8" s="782"/>
      <c r="P8" s="259"/>
    </row>
    <row r="9" spans="1:16">
      <c r="A9" s="257" t="s">
        <v>496</v>
      </c>
      <c r="B9" s="246" t="s">
        <v>497</v>
      </c>
      <c r="C9" s="283">
        <v>76.662743332562968</v>
      </c>
      <c r="D9" s="782">
        <v>110.95404842286371</v>
      </c>
      <c r="E9" s="782">
        <v>89.456186745752348</v>
      </c>
      <c r="F9" s="256">
        <v>104.08257371606305</v>
      </c>
      <c r="G9" s="283">
        <v>75.342282702447847</v>
      </c>
      <c r="H9" s="782">
        <v>91.339795601554215</v>
      </c>
      <c r="I9" s="782">
        <v>93.571163987973705</v>
      </c>
      <c r="J9" s="256">
        <v>101.02265101997182</v>
      </c>
      <c r="K9" s="283">
        <v>83.615370446583256</v>
      </c>
      <c r="L9" s="782">
        <v>69.255396833643317</v>
      </c>
      <c r="M9" s="782">
        <v>86.322532608173788</v>
      </c>
      <c r="N9" s="256">
        <v>106.66148077079561</v>
      </c>
      <c r="O9" s="782"/>
      <c r="P9" s="261"/>
    </row>
    <row r="10" spans="1:16">
      <c r="A10" s="257" t="s">
        <v>498</v>
      </c>
      <c r="B10" s="246" t="s">
        <v>499</v>
      </c>
      <c r="C10" s="283">
        <v>96.638926726067439</v>
      </c>
      <c r="D10" s="782">
        <v>94.984705977345584</v>
      </c>
      <c r="E10" s="782">
        <v>102.20950694952626</v>
      </c>
      <c r="F10" s="256">
        <v>107.0267114713788</v>
      </c>
      <c r="G10" s="283">
        <v>102.560361770913</v>
      </c>
      <c r="H10" s="782">
        <v>95.252833125996403</v>
      </c>
      <c r="I10" s="782">
        <v>92.36017058591824</v>
      </c>
      <c r="J10" s="256">
        <v>105.89988911624459</v>
      </c>
      <c r="K10" s="283">
        <v>69.475089025101624</v>
      </c>
      <c r="L10" s="782">
        <v>60.186037860810757</v>
      </c>
      <c r="M10" s="782">
        <v>64.946768822730519</v>
      </c>
      <c r="N10" s="256">
        <v>72.997263179509901</v>
      </c>
      <c r="O10" s="782"/>
      <c r="P10" s="262"/>
    </row>
    <row r="11" spans="1:16">
      <c r="A11" s="257" t="s">
        <v>500</v>
      </c>
      <c r="B11" s="246" t="s">
        <v>501</v>
      </c>
      <c r="C11" s="283">
        <v>108.59683227539063</v>
      </c>
      <c r="D11" s="782">
        <v>100.3546040058136</v>
      </c>
      <c r="E11" s="782">
        <v>106.36193537712097</v>
      </c>
      <c r="F11" s="256">
        <v>108.000164270401</v>
      </c>
      <c r="G11" s="283">
        <v>115.73024296760559</v>
      </c>
      <c r="H11" s="782">
        <v>118.98560643196106</v>
      </c>
      <c r="I11" s="782">
        <v>103.83791971206665</v>
      </c>
      <c r="J11" s="256">
        <v>106.18006992340088</v>
      </c>
      <c r="K11" s="283">
        <v>107.14875769615173</v>
      </c>
      <c r="L11" s="782">
        <v>102.88026447594166</v>
      </c>
      <c r="M11" s="782">
        <v>59.33386541903019</v>
      </c>
      <c r="N11" s="256">
        <v>104.45564866065979</v>
      </c>
      <c r="O11" s="782"/>
      <c r="P11" s="262"/>
    </row>
    <row r="12" spans="1:16" ht="26.4">
      <c r="A12" s="257" t="s">
        <v>502</v>
      </c>
      <c r="B12" s="246" t="s">
        <v>503</v>
      </c>
      <c r="C12" s="283">
        <v>95.08192203938961</v>
      </c>
      <c r="D12" s="782">
        <v>88.142609462141991</v>
      </c>
      <c r="E12" s="782">
        <v>82.690289780497551</v>
      </c>
      <c r="F12" s="256">
        <v>105.60370919853449</v>
      </c>
      <c r="G12" s="283">
        <v>99.441606506705284</v>
      </c>
      <c r="H12" s="782">
        <v>101.97187422215939</v>
      </c>
      <c r="I12" s="782">
        <v>110.28454396128654</v>
      </c>
      <c r="J12" s="256">
        <v>117.50658796727657</v>
      </c>
      <c r="K12" s="283">
        <v>78.977999702095985</v>
      </c>
      <c r="L12" s="782">
        <v>73.497307598590851</v>
      </c>
      <c r="M12" s="782">
        <v>93.527993023395538</v>
      </c>
      <c r="N12" s="256">
        <v>80.565359696745872</v>
      </c>
      <c r="O12" s="782"/>
      <c r="P12" s="259"/>
    </row>
    <row r="13" spans="1:16">
      <c r="A13" s="257" t="s">
        <v>504</v>
      </c>
      <c r="B13" s="246" t="s">
        <v>505</v>
      </c>
      <c r="C13" s="283">
        <v>99.031490325927734</v>
      </c>
      <c r="D13" s="782">
        <v>145.48937225341797</v>
      </c>
      <c r="E13" s="782">
        <v>122.97821044921875</v>
      </c>
      <c r="F13" s="256">
        <v>139.82708740234375</v>
      </c>
      <c r="G13" s="283">
        <v>79.537883758544922</v>
      </c>
      <c r="H13" s="782">
        <v>114.17781829833984</v>
      </c>
      <c r="I13" s="782">
        <v>84.871101379394531</v>
      </c>
      <c r="J13" s="256">
        <v>120.97225189208984</v>
      </c>
      <c r="K13" s="283">
        <v>84.034049987792969</v>
      </c>
      <c r="L13" s="782">
        <v>52.256616592407227</v>
      </c>
      <c r="M13" s="782">
        <v>67.13520622253418</v>
      </c>
      <c r="N13" s="256">
        <v>69.522968292236328</v>
      </c>
      <c r="O13" s="782"/>
      <c r="P13" s="259"/>
    </row>
    <row r="14" spans="1:16" ht="26.4">
      <c r="A14" s="257" t="s">
        <v>506</v>
      </c>
      <c r="B14" s="246" t="s">
        <v>507</v>
      </c>
      <c r="C14" s="283">
        <v>97.787396669387817</v>
      </c>
      <c r="D14" s="782">
        <v>104.33469319343567</v>
      </c>
      <c r="E14" s="782">
        <v>119.01273965835571</v>
      </c>
      <c r="F14" s="256">
        <v>126.90933036804199</v>
      </c>
      <c r="G14" s="283">
        <v>89.475027561187744</v>
      </c>
      <c r="H14" s="782">
        <v>100.72989583015442</v>
      </c>
      <c r="I14" s="782">
        <v>108.78177762031555</v>
      </c>
      <c r="J14" s="256">
        <v>102.20516157150269</v>
      </c>
      <c r="K14" s="283">
        <v>82.875901460647583</v>
      </c>
      <c r="L14" s="782">
        <v>62.674422860145569</v>
      </c>
      <c r="M14" s="782">
        <v>44.987149178981781</v>
      </c>
      <c r="N14" s="256">
        <v>83.630881547927856</v>
      </c>
      <c r="O14" s="782"/>
      <c r="P14" s="259"/>
    </row>
    <row r="15" spans="1:16" ht="26.4">
      <c r="A15" s="257" t="s">
        <v>508</v>
      </c>
      <c r="B15" s="246" t="s">
        <v>509</v>
      </c>
      <c r="C15" s="283">
        <v>103.72566223144531</v>
      </c>
      <c r="D15" s="782">
        <v>92.313301086425781</v>
      </c>
      <c r="E15" s="782">
        <v>86.163307189941406</v>
      </c>
      <c r="F15" s="256">
        <v>100.74576568603516</v>
      </c>
      <c r="G15" s="283">
        <v>128.72846984863281</v>
      </c>
      <c r="H15" s="782">
        <v>109.39073944091797</v>
      </c>
      <c r="I15" s="782">
        <v>122.88742065429688</v>
      </c>
      <c r="J15" s="256">
        <v>134.67549133300781</v>
      </c>
      <c r="K15" s="283">
        <v>121.9725341796875</v>
      </c>
      <c r="L15" s="782">
        <v>111.32428741455078</v>
      </c>
      <c r="M15" s="782">
        <v>117.73461151123047</v>
      </c>
      <c r="N15" s="256">
        <v>138.23748779296875</v>
      </c>
      <c r="O15" s="782"/>
      <c r="P15" s="259"/>
    </row>
    <row r="16" spans="1:16">
      <c r="A16" s="257" t="s">
        <v>510</v>
      </c>
      <c r="B16" s="246" t="s">
        <v>511</v>
      </c>
      <c r="C16" s="283">
        <v>86.462219953536987</v>
      </c>
      <c r="D16" s="782">
        <v>111.2879293859005</v>
      </c>
      <c r="E16" s="782">
        <v>91.683089107275009</v>
      </c>
      <c r="F16" s="256">
        <v>117.49955067038536</v>
      </c>
      <c r="G16" s="283">
        <v>102.1880019903183</v>
      </c>
      <c r="H16" s="782">
        <v>135.50825268030167</v>
      </c>
      <c r="I16" s="782">
        <v>96.49908435344696</v>
      </c>
      <c r="J16" s="256">
        <v>130.03526544570923</v>
      </c>
      <c r="K16" s="283">
        <v>109.81951308250427</v>
      </c>
      <c r="L16" s="782">
        <v>130.78592300415039</v>
      </c>
      <c r="M16" s="782">
        <v>100.95162665843964</v>
      </c>
      <c r="N16" s="256">
        <v>141.98433572053909</v>
      </c>
      <c r="O16" s="782"/>
      <c r="P16" s="259"/>
    </row>
    <row r="17" spans="1:16" ht="26.4">
      <c r="A17" s="257" t="s">
        <v>512</v>
      </c>
      <c r="B17" s="246" t="s">
        <v>513</v>
      </c>
      <c r="C17" s="283">
        <v>74.314722741022706</v>
      </c>
      <c r="D17" s="782">
        <v>121.75381656643003</v>
      </c>
      <c r="E17" s="782">
        <v>118.32904985919595</v>
      </c>
      <c r="F17" s="256">
        <v>138.04580662213266</v>
      </c>
      <c r="G17" s="283">
        <v>85.377690461464226</v>
      </c>
      <c r="H17" s="782">
        <v>95.985725938342512</v>
      </c>
      <c r="I17" s="782">
        <v>102.82271300815046</v>
      </c>
      <c r="J17" s="256">
        <v>96.563425934873521</v>
      </c>
      <c r="K17" s="283">
        <v>64.01722760903067</v>
      </c>
      <c r="L17" s="782">
        <v>76.430785713688238</v>
      </c>
      <c r="M17" s="782">
        <v>103.2117670684529</v>
      </c>
      <c r="N17" s="256">
        <v>107.39567802878446</v>
      </c>
      <c r="O17" s="782"/>
      <c r="P17" s="259"/>
    </row>
    <row r="18" spans="1:16" ht="33.75" customHeight="1">
      <c r="A18" s="257" t="s">
        <v>514</v>
      </c>
      <c r="B18" s="246" t="s">
        <v>515</v>
      </c>
      <c r="C18" s="283">
        <v>80.657929301261902</v>
      </c>
      <c r="D18" s="782">
        <v>99.800212144851685</v>
      </c>
      <c r="E18" s="782">
        <v>113.2778332233429</v>
      </c>
      <c r="F18" s="256">
        <v>111.07670068740845</v>
      </c>
      <c r="G18" s="283">
        <v>90.537205576896667</v>
      </c>
      <c r="H18" s="782">
        <v>100.12335228919983</v>
      </c>
      <c r="I18" s="782">
        <v>120.75332260131836</v>
      </c>
      <c r="J18" s="256">
        <v>115.60620260238647</v>
      </c>
      <c r="K18" s="283">
        <v>91.847072839736938</v>
      </c>
      <c r="L18" s="782">
        <v>98.005892038345337</v>
      </c>
      <c r="M18" s="782">
        <v>115.29084658622742</v>
      </c>
      <c r="N18" s="256">
        <v>197.25610303878784</v>
      </c>
      <c r="O18" s="782"/>
      <c r="P18" s="259"/>
    </row>
    <row r="19" spans="1:16" ht="26.4">
      <c r="A19" s="257" t="s">
        <v>516</v>
      </c>
      <c r="B19" s="246" t="s">
        <v>517</v>
      </c>
      <c r="C19" s="283">
        <v>109.39647664362565</v>
      </c>
      <c r="D19" s="782">
        <v>109.19857744663022</v>
      </c>
      <c r="E19" s="782">
        <v>139.54155713552609</v>
      </c>
      <c r="F19" s="256">
        <v>134.46640535560437</v>
      </c>
      <c r="G19" s="283">
        <v>98.196999449981377</v>
      </c>
      <c r="H19" s="782">
        <v>92.981144799850881</v>
      </c>
      <c r="I19" s="782">
        <v>125.15181473549455</v>
      </c>
      <c r="J19" s="256">
        <v>156.24595635430887</v>
      </c>
      <c r="K19" s="283">
        <v>87.224181553348899</v>
      </c>
      <c r="L19" s="782">
        <v>66.702496467158198</v>
      </c>
      <c r="M19" s="782">
        <v>87.312896355288103</v>
      </c>
      <c r="N19" s="256">
        <v>110.9237968204543</v>
      </c>
      <c r="O19" s="782"/>
      <c r="P19" s="259"/>
    </row>
    <row r="20" spans="1:16">
      <c r="A20" s="257" t="s">
        <v>518</v>
      </c>
      <c r="B20" s="246" t="s">
        <v>519</v>
      </c>
      <c r="C20" s="283">
        <v>123.88375343941152</v>
      </c>
      <c r="D20" s="782">
        <v>100.57459066738375</v>
      </c>
      <c r="E20" s="782">
        <v>60.900551793165505</v>
      </c>
      <c r="F20" s="256">
        <v>71.941600752994418</v>
      </c>
      <c r="G20" s="283">
        <v>82.193586142733693</v>
      </c>
      <c r="H20" s="782">
        <v>188.76936688087881</v>
      </c>
      <c r="I20" s="782">
        <v>136.82655861601233</v>
      </c>
      <c r="J20" s="256">
        <v>88.128940157592297</v>
      </c>
      <c r="K20" s="283">
        <v>76.220324478112161</v>
      </c>
      <c r="L20" s="782">
        <v>78.114143947139382</v>
      </c>
      <c r="M20" s="782">
        <v>110.31035565771163</v>
      </c>
      <c r="N20" s="256">
        <v>90.848833609372377</v>
      </c>
      <c r="O20" s="782"/>
      <c r="P20" s="259"/>
    </row>
    <row r="21" spans="1:16" ht="26.4">
      <c r="A21" s="257" t="s">
        <v>520</v>
      </c>
      <c r="B21" s="246" t="s">
        <v>521</v>
      </c>
      <c r="C21" s="283">
        <v>133.09089660644531</v>
      </c>
      <c r="D21" s="782">
        <v>88.636360168457031</v>
      </c>
      <c r="E21" s="782">
        <v>98.961032867431641</v>
      </c>
      <c r="F21" s="256">
        <v>93.311683654785156</v>
      </c>
      <c r="G21" s="283">
        <v>89.149564743041992</v>
      </c>
      <c r="H21" s="782">
        <v>81.105995178222656</v>
      </c>
      <c r="I21" s="782">
        <v>83.870967864990234</v>
      </c>
      <c r="J21" s="256">
        <v>87.5723876953125</v>
      </c>
      <c r="K21" s="283">
        <v>117.39311408996582</v>
      </c>
      <c r="L21" s="782">
        <v>113.98919868469238</v>
      </c>
      <c r="M21" s="782">
        <v>127.02366256713867</v>
      </c>
      <c r="N21" s="256">
        <v>127.0651741027832</v>
      </c>
      <c r="O21" s="782"/>
      <c r="P21" s="259"/>
    </row>
    <row r="22" spans="1:16" ht="29.25" customHeight="1">
      <c r="A22" s="257" t="s">
        <v>522</v>
      </c>
      <c r="B22" s="246" t="s">
        <v>523</v>
      </c>
      <c r="C22" s="283">
        <v>106.42103759991005</v>
      </c>
      <c r="D22" s="782">
        <v>124.04032652126625</v>
      </c>
      <c r="E22" s="782">
        <v>109.9084232756868</v>
      </c>
      <c r="F22" s="256">
        <v>146.23847579956055</v>
      </c>
      <c r="G22" s="283">
        <v>87.378642559051514</v>
      </c>
      <c r="H22" s="782">
        <v>94.604954242706299</v>
      </c>
      <c r="I22" s="782">
        <v>95.575578689575195</v>
      </c>
      <c r="J22" s="256">
        <v>100.42327499389648</v>
      </c>
      <c r="K22" s="283">
        <v>161.0692231003195</v>
      </c>
      <c r="L22" s="782">
        <v>85.508557016029954</v>
      </c>
      <c r="M22" s="782">
        <v>87.747488671913743</v>
      </c>
      <c r="N22" s="256">
        <v>137.00835167244077</v>
      </c>
      <c r="O22" s="782"/>
      <c r="P22" s="259"/>
    </row>
    <row r="23" spans="1:16" ht="28.5" customHeight="1">
      <c r="A23" s="257" t="s">
        <v>524</v>
      </c>
      <c r="B23" s="246" t="s">
        <v>525</v>
      </c>
      <c r="C23" s="283">
        <v>150</v>
      </c>
      <c r="D23" s="782">
        <v>300</v>
      </c>
      <c r="E23" s="782">
        <v>150</v>
      </c>
      <c r="F23" s="256">
        <v>100</v>
      </c>
      <c r="G23" s="283">
        <v>42.721733093261719</v>
      </c>
      <c r="H23" s="782">
        <v>85.714286804199219</v>
      </c>
      <c r="I23" s="782">
        <v>57.142856597900391</v>
      </c>
      <c r="J23" s="256">
        <v>85.714286804199219</v>
      </c>
      <c r="K23" s="283">
        <v>210.63140869140625</v>
      </c>
      <c r="L23" s="782">
        <v>94.028350830078125</v>
      </c>
      <c r="M23" s="782">
        <v>210.63140869140625</v>
      </c>
      <c r="N23" s="256">
        <v>126.37422943115234</v>
      </c>
      <c r="O23" s="782"/>
      <c r="P23" s="259"/>
    </row>
    <row r="24" spans="1:16">
      <c r="A24" s="257" t="s">
        <v>526</v>
      </c>
      <c r="B24" s="246" t="s">
        <v>527</v>
      </c>
      <c r="C24" s="283">
        <v>146.03886795043945</v>
      </c>
      <c r="D24" s="782">
        <v>138.95801734924316</v>
      </c>
      <c r="E24" s="782">
        <v>152.60142517089844</v>
      </c>
      <c r="F24" s="256">
        <v>124.5549488067627</v>
      </c>
      <c r="G24" s="283">
        <v>78.067448616027832</v>
      </c>
      <c r="H24" s="782">
        <v>94.898799896240234</v>
      </c>
      <c r="I24" s="782">
        <v>109.25372886657715</v>
      </c>
      <c r="J24" s="256">
        <v>105.96674728393555</v>
      </c>
      <c r="K24" s="283">
        <v>51.196292400360107</v>
      </c>
      <c r="L24" s="782">
        <v>42.868100166320801</v>
      </c>
      <c r="M24" s="782">
        <v>41.974324226379395</v>
      </c>
      <c r="N24" s="256">
        <v>47.49082088470459</v>
      </c>
      <c r="O24" s="782"/>
      <c r="P24" s="259"/>
    </row>
    <row r="25" spans="1:16">
      <c r="A25" s="257" t="s">
        <v>528</v>
      </c>
      <c r="B25" s="246" t="s">
        <v>529</v>
      </c>
      <c r="C25" s="283">
        <v>102.30387020111084</v>
      </c>
      <c r="D25" s="782">
        <v>109.64039754867554</v>
      </c>
      <c r="E25" s="782">
        <v>94.501060009002686</v>
      </c>
      <c r="F25" s="256">
        <v>72.461284160614014</v>
      </c>
      <c r="G25" s="283">
        <v>96.537002086639404</v>
      </c>
      <c r="H25" s="782">
        <v>83.080065250396729</v>
      </c>
      <c r="I25" s="782">
        <v>85.857871532440186</v>
      </c>
      <c r="J25" s="256">
        <v>101.88681840896606</v>
      </c>
      <c r="K25" s="283">
        <v>77.910128831863403</v>
      </c>
      <c r="L25" s="782">
        <v>77.453715562820435</v>
      </c>
      <c r="M25" s="782">
        <v>80.326602220535278</v>
      </c>
      <c r="N25" s="256">
        <v>90.706244707107544</v>
      </c>
      <c r="O25" s="782"/>
      <c r="P25" s="259"/>
    </row>
    <row r="26" spans="1:16" ht="39.6">
      <c r="A26" s="257" t="s">
        <v>530</v>
      </c>
      <c r="B26" s="246" t="s">
        <v>531</v>
      </c>
      <c r="C26" s="283">
        <v>105.72541809082031</v>
      </c>
      <c r="D26" s="782">
        <v>114.09414672851563</v>
      </c>
      <c r="E26" s="782">
        <v>111.43689727783203</v>
      </c>
      <c r="F26" s="256">
        <v>113.53657531738281</v>
      </c>
      <c r="G26" s="283">
        <v>97.17462158203125</v>
      </c>
      <c r="H26" s="782">
        <v>101.57756042480469</v>
      </c>
      <c r="I26" s="782">
        <v>113.14046478271484</v>
      </c>
      <c r="J26" s="256">
        <v>106.66793060302734</v>
      </c>
      <c r="K26" s="283">
        <v>105.61660003662109</v>
      </c>
      <c r="L26" s="782">
        <v>99.647911071777344</v>
      </c>
      <c r="M26" s="782">
        <v>95.844894409179688</v>
      </c>
      <c r="N26" s="256">
        <v>98.634819030761719</v>
      </c>
      <c r="O26" s="782"/>
      <c r="P26" s="259"/>
    </row>
    <row r="27" spans="1:16">
      <c r="A27" s="269"/>
      <c r="B27" s="247"/>
      <c r="C27" s="284"/>
      <c r="D27" s="783"/>
      <c r="E27" s="783"/>
      <c r="F27" s="285"/>
      <c r="G27" s="284"/>
      <c r="H27" s="783"/>
      <c r="I27" s="783"/>
      <c r="J27" s="285"/>
      <c r="K27" s="284"/>
      <c r="L27" s="783"/>
      <c r="M27" s="783"/>
      <c r="N27" s="285"/>
      <c r="O27" s="783"/>
      <c r="P27" s="259"/>
    </row>
    <row r="28" spans="1:16">
      <c r="A28" s="269"/>
      <c r="B28" s="270" t="str">
        <f>[2]SaisieIPI!C19</f>
        <v>IPI Global</v>
      </c>
      <c r="C28" s="286">
        <v>100.12850582240944</v>
      </c>
      <c r="D28" s="784">
        <v>106.54847127479091</v>
      </c>
      <c r="E28" s="784">
        <v>101.14167033079531</v>
      </c>
      <c r="F28" s="272">
        <v>106.61843678396743</v>
      </c>
      <c r="G28" s="286">
        <v>96.599075000140829</v>
      </c>
      <c r="H28" s="784">
        <v>98.263777321349323</v>
      </c>
      <c r="I28" s="784">
        <v>96.256265212134196</v>
      </c>
      <c r="J28" s="272">
        <v>99.265796310787636</v>
      </c>
      <c r="K28" s="286">
        <v>90.393533578389523</v>
      </c>
      <c r="L28" s="784">
        <v>62.760834594965367</v>
      </c>
      <c r="M28" s="784">
        <v>58.041602892154145</v>
      </c>
      <c r="N28" s="272">
        <v>62.674979883826708</v>
      </c>
      <c r="O28" s="784"/>
      <c r="P28" s="259"/>
    </row>
    <row r="29" spans="1:16" ht="13.8" thickBot="1">
      <c r="A29" s="273"/>
      <c r="B29" s="274"/>
      <c r="C29" s="287"/>
      <c r="D29" s="785"/>
      <c r="E29" s="785"/>
      <c r="F29" s="276"/>
      <c r="G29" s="287"/>
      <c r="H29" s="785"/>
      <c r="I29" s="785"/>
      <c r="J29" s="276"/>
      <c r="K29" s="287"/>
      <c r="L29" s="785"/>
      <c r="M29" s="785"/>
      <c r="N29" s="276"/>
      <c r="O29" s="783"/>
      <c r="P29" s="259"/>
    </row>
    <row r="30" spans="1:16" ht="17.100000000000001" customHeight="1">
      <c r="B30" s="33" t="s">
        <v>532</v>
      </c>
      <c r="C30" s="259"/>
      <c r="D30" s="259"/>
      <c r="E30" s="259"/>
      <c r="F30" s="259"/>
      <c r="G30" s="259"/>
      <c r="H30" s="259"/>
      <c r="I30" s="259"/>
      <c r="J30" s="259"/>
      <c r="K30" s="277" t="str">
        <f>IF(OR(K4="p",N4="p"),"p = provisoire","")</f>
        <v/>
      </c>
      <c r="L30" s="277"/>
      <c r="M30" s="277"/>
      <c r="N30" s="259"/>
      <c r="O30" s="259"/>
      <c r="P30" s="259"/>
    </row>
  </sheetData>
  <mergeCells count="5">
    <mergeCell ref="A1:N1"/>
    <mergeCell ref="A2:B2"/>
    <mergeCell ref="C2:F2"/>
    <mergeCell ref="G2:J2"/>
    <mergeCell ref="K2:N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tabSelected="1" zoomScale="70" zoomScaleNormal="70" zoomScaleSheetLayoutView="90" zoomScalePageLayoutView="90" workbookViewId="0">
      <selection activeCell="D5" sqref="D5:Q28"/>
    </sheetView>
  </sheetViews>
  <sheetFormatPr baseColWidth="10" defaultColWidth="11.44140625" defaultRowHeight="12.75" customHeight="1"/>
  <cols>
    <col min="1" max="1" width="4.6640625" style="634" customWidth="1"/>
    <col min="2" max="2" width="10.6640625" style="33" customWidth="1"/>
    <col min="3" max="3" width="1.6640625" style="33" customWidth="1"/>
    <col min="4" max="4" width="10.6640625" style="33" customWidth="1"/>
    <col min="5" max="5" width="1.6640625" style="225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21" t="s">
        <v>415</v>
      </c>
      <c r="C1" s="821"/>
      <c r="D1" s="821"/>
      <c r="E1" s="821"/>
      <c r="F1" s="821"/>
      <c r="G1" s="821"/>
      <c r="H1" s="821"/>
      <c r="I1" s="821"/>
      <c r="J1" s="821"/>
      <c r="K1" s="821"/>
      <c r="L1" s="821"/>
      <c r="M1" s="821"/>
      <c r="N1" s="821"/>
      <c r="O1" s="821"/>
      <c r="P1" s="821"/>
      <c r="Q1" s="821"/>
    </row>
    <row r="2" spans="1:17" ht="16.5" customHeight="1" thickBot="1">
      <c r="B2" s="822" t="s">
        <v>6</v>
      </c>
      <c r="C2" s="823"/>
      <c r="D2" s="826" t="s">
        <v>210</v>
      </c>
      <c r="E2" s="827"/>
      <c r="F2" s="827"/>
      <c r="G2" s="827"/>
      <c r="H2" s="827"/>
      <c r="I2" s="827"/>
      <c r="J2" s="827"/>
      <c r="K2" s="827"/>
      <c r="L2" s="827"/>
      <c r="M2" s="827"/>
      <c r="N2" s="827"/>
      <c r="O2" s="827"/>
      <c r="P2" s="827"/>
      <c r="Q2" s="828"/>
    </row>
    <row r="3" spans="1:17" ht="51.75" customHeight="1" thickBot="1">
      <c r="B3" s="824"/>
      <c r="C3" s="825"/>
      <c r="D3" s="830" t="s">
        <v>203</v>
      </c>
      <c r="E3" s="819"/>
      <c r="F3" s="818" t="s">
        <v>204</v>
      </c>
      <c r="G3" s="820"/>
      <c r="H3" s="818" t="s">
        <v>205</v>
      </c>
      <c r="I3" s="819"/>
      <c r="J3" s="818" t="s">
        <v>206</v>
      </c>
      <c r="K3" s="819"/>
      <c r="L3" s="818" t="s">
        <v>207</v>
      </c>
      <c r="M3" s="820"/>
      <c r="N3" s="819" t="s">
        <v>208</v>
      </c>
      <c r="O3" s="819"/>
      <c r="P3" s="818" t="s">
        <v>209</v>
      </c>
      <c r="Q3" s="829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634">
        <v>23</v>
      </c>
      <c r="B5" s="816">
        <v>44941</v>
      </c>
      <c r="C5" s="817"/>
      <c r="D5" s="298">
        <v>1.2268049372450962</v>
      </c>
      <c r="E5" s="299">
        <v>0</v>
      </c>
      <c r="F5" s="300">
        <v>1.7657040453525674</v>
      </c>
      <c r="G5" s="301">
        <v>0</v>
      </c>
      <c r="H5" s="300">
        <v>1.3100709433211843</v>
      </c>
      <c r="I5" s="299">
        <v>0</v>
      </c>
      <c r="J5" s="300">
        <v>0.84555108361703546</v>
      </c>
      <c r="K5" s="301">
        <v>0</v>
      </c>
      <c r="L5" s="300">
        <v>1.9582011193231885</v>
      </c>
      <c r="M5" s="299">
        <v>0</v>
      </c>
      <c r="N5" s="300">
        <v>2.7952396470532603</v>
      </c>
      <c r="O5" s="301">
        <v>0</v>
      </c>
      <c r="P5" s="299">
        <v>3.6330294275388475E-2</v>
      </c>
      <c r="Q5" s="302">
        <v>0</v>
      </c>
    </row>
    <row r="6" spans="1:17" ht="12.75" customHeight="1">
      <c r="A6" s="634">
        <v>22</v>
      </c>
      <c r="B6" s="816">
        <v>44972</v>
      </c>
      <c r="C6" s="817"/>
      <c r="D6" s="298">
        <v>0.86569633129569556</v>
      </c>
      <c r="E6" s="299">
        <v>0</v>
      </c>
      <c r="F6" s="300">
        <v>1.2568419701996181</v>
      </c>
      <c r="G6" s="301">
        <v>0</v>
      </c>
      <c r="H6" s="300">
        <v>0.92698958324159975</v>
      </c>
      <c r="I6" s="299">
        <v>0</v>
      </c>
      <c r="J6" s="300">
        <v>0.47453446455285597</v>
      </c>
      <c r="K6" s="301">
        <v>0</v>
      </c>
      <c r="L6" s="300">
        <v>1.2906200279639402</v>
      </c>
      <c r="M6" s="299">
        <v>0</v>
      </c>
      <c r="N6" s="300">
        <v>1.6895215301162558</v>
      </c>
      <c r="O6" s="301">
        <v>0</v>
      </c>
      <c r="P6" s="299">
        <v>0.15248670628713601</v>
      </c>
      <c r="Q6" s="302">
        <v>0</v>
      </c>
    </row>
    <row r="7" spans="1:17" ht="12.75" customHeight="1">
      <c r="A7" s="634">
        <v>21</v>
      </c>
      <c r="B7" s="816">
        <v>45000</v>
      </c>
      <c r="C7" s="817"/>
      <c r="D7" s="298">
        <v>1.3720071581889481</v>
      </c>
      <c r="E7" s="299">
        <v>0</v>
      </c>
      <c r="F7" s="300">
        <v>2.0458990533475552</v>
      </c>
      <c r="G7" s="301">
        <v>0</v>
      </c>
      <c r="H7" s="300">
        <v>1.4991064577516866</v>
      </c>
      <c r="I7" s="299">
        <v>0</v>
      </c>
      <c r="J7" s="300">
        <v>0.63794225821875994</v>
      </c>
      <c r="K7" s="301">
        <v>0</v>
      </c>
      <c r="L7" s="300">
        <v>2.1661872023180706</v>
      </c>
      <c r="M7" s="299">
        <v>0</v>
      </c>
      <c r="N7" s="300">
        <v>3.2666793588843612</v>
      </c>
      <c r="O7" s="301">
        <v>0</v>
      </c>
      <c r="P7" s="299">
        <v>8.4010270424483835E-2</v>
      </c>
      <c r="Q7" s="302">
        <v>0</v>
      </c>
    </row>
    <row r="8" spans="1:17" ht="12.75" customHeight="1">
      <c r="A8" s="634">
        <v>20</v>
      </c>
      <c r="B8" s="816">
        <v>45031</v>
      </c>
      <c r="C8" s="817"/>
      <c r="D8" s="298">
        <v>0.44474086948544933</v>
      </c>
      <c r="E8" s="299">
        <v>0</v>
      </c>
      <c r="F8" s="300">
        <v>0.44402046254259364</v>
      </c>
      <c r="G8" s="301">
        <v>0</v>
      </c>
      <c r="H8" s="300">
        <v>0.34857606432074917</v>
      </c>
      <c r="I8" s="299">
        <v>0</v>
      </c>
      <c r="J8" s="300">
        <v>0.78110487039682042</v>
      </c>
      <c r="K8" s="301">
        <v>0</v>
      </c>
      <c r="L8" s="300">
        <v>0.21175212654811482</v>
      </c>
      <c r="M8" s="299">
        <v>0</v>
      </c>
      <c r="N8" s="300">
        <v>0.18591633361697557</v>
      </c>
      <c r="O8" s="301">
        <v>0</v>
      </c>
      <c r="P8" s="299">
        <v>0.65644036939491723</v>
      </c>
      <c r="Q8" s="302">
        <v>0</v>
      </c>
    </row>
    <row r="9" spans="1:17" ht="12.75" customHeight="1">
      <c r="A9" s="634">
        <v>19</v>
      </c>
      <c r="B9" s="816">
        <v>45061</v>
      </c>
      <c r="C9" s="817"/>
      <c r="D9" s="298">
        <v>0.37118768952786318</v>
      </c>
      <c r="E9" s="299">
        <v>0</v>
      </c>
      <c r="F9" s="300">
        <v>0.34188409447506451</v>
      </c>
      <c r="G9" s="301">
        <v>0</v>
      </c>
      <c r="H9" s="300">
        <v>0.35317913238250842</v>
      </c>
      <c r="I9" s="299">
        <v>0</v>
      </c>
      <c r="J9" s="300">
        <v>0.73282480867904454</v>
      </c>
      <c r="K9" s="301">
        <v>0</v>
      </c>
      <c r="L9" s="300">
        <v>7.7466761354716418E-2</v>
      </c>
      <c r="M9" s="299">
        <v>0</v>
      </c>
      <c r="N9" s="300">
        <v>-6.2738864857825316E-2</v>
      </c>
      <c r="O9" s="301">
        <v>0</v>
      </c>
      <c r="P9" s="299">
        <v>0.21723739613219717</v>
      </c>
      <c r="Q9" s="302">
        <v>0</v>
      </c>
    </row>
    <row r="10" spans="1:17" ht="12.75" customHeight="1">
      <c r="A10" s="634">
        <v>18</v>
      </c>
      <c r="B10" s="816">
        <v>45092</v>
      </c>
      <c r="C10" s="817"/>
      <c r="D10" s="298">
        <v>0.505567513828864</v>
      </c>
      <c r="E10" s="299">
        <v>0</v>
      </c>
      <c r="F10" s="300">
        <v>0.46519286504687063</v>
      </c>
      <c r="G10" s="301">
        <v>0</v>
      </c>
      <c r="H10" s="300">
        <v>0.49195443795715388</v>
      </c>
      <c r="I10" s="299">
        <v>0</v>
      </c>
      <c r="J10" s="300">
        <v>0.91324899977838214</v>
      </c>
      <c r="K10" s="301">
        <v>0</v>
      </c>
      <c r="L10" s="300">
        <v>0.11538432503654938</v>
      </c>
      <c r="M10" s="299">
        <v>0</v>
      </c>
      <c r="N10" s="300">
        <v>-0.3267231076327648</v>
      </c>
      <c r="O10" s="301">
        <v>0</v>
      </c>
      <c r="P10" s="299">
        <v>0.22383092956763662</v>
      </c>
      <c r="Q10" s="302">
        <v>0</v>
      </c>
    </row>
    <row r="11" spans="1:17" ht="12.75" customHeight="1">
      <c r="A11" s="634">
        <v>17</v>
      </c>
      <c r="B11" s="816">
        <v>45122</v>
      </c>
      <c r="C11" s="817"/>
      <c r="D11" s="298">
        <v>0.1158613872045855</v>
      </c>
      <c r="E11" s="299">
        <v>0</v>
      </c>
      <c r="F11" s="300">
        <v>3.2951402698233601E-2</v>
      </c>
      <c r="G11" s="301">
        <v>0</v>
      </c>
      <c r="H11" s="300">
        <v>0.13223266881208229</v>
      </c>
      <c r="I11" s="299">
        <v>0</v>
      </c>
      <c r="J11" s="300">
        <v>-0.33166621274173247</v>
      </c>
      <c r="K11" s="301">
        <v>0</v>
      </c>
      <c r="L11" s="300">
        <v>-5.1622393214212359E-3</v>
      </c>
      <c r="M11" s="299">
        <v>0</v>
      </c>
      <c r="N11" s="300">
        <v>-1.6164555171660488E-2</v>
      </c>
      <c r="O11" s="301">
        <v>0</v>
      </c>
      <c r="P11" s="299">
        <v>4.9711561647791669E-3</v>
      </c>
      <c r="Q11" s="302">
        <v>0</v>
      </c>
    </row>
    <row r="12" spans="1:17" ht="12.75" customHeight="1">
      <c r="A12" s="634">
        <v>16</v>
      </c>
      <c r="B12" s="816">
        <v>45153</v>
      </c>
      <c r="C12" s="817"/>
      <c r="D12" s="298">
        <v>0.36490150958752299</v>
      </c>
      <c r="E12" s="299">
        <v>0</v>
      </c>
      <c r="F12" s="300">
        <v>0.26873758642598222</v>
      </c>
      <c r="G12" s="301">
        <v>0</v>
      </c>
      <c r="H12" s="300">
        <v>0.35908394503865182</v>
      </c>
      <c r="I12" s="299">
        <v>0</v>
      </c>
      <c r="J12" s="300">
        <v>0.48831862409686178</v>
      </c>
      <c r="K12" s="301">
        <v>0</v>
      </c>
      <c r="L12" s="300">
        <v>0.17221887400529212</v>
      </c>
      <c r="M12" s="299">
        <v>0</v>
      </c>
      <c r="N12" s="300">
        <v>-1.5358810096377518E-2</v>
      </c>
      <c r="O12" s="301">
        <v>0</v>
      </c>
      <c r="P12" s="299">
        <v>2.5893242679764228E-2</v>
      </c>
      <c r="Q12" s="302">
        <v>0</v>
      </c>
    </row>
    <row r="13" spans="1:17" ht="12.75" customHeight="1">
      <c r="A13" s="634">
        <v>15</v>
      </c>
      <c r="B13" s="816">
        <v>45184</v>
      </c>
      <c r="C13" s="817"/>
      <c r="D13" s="298">
        <v>0.45069397008847822</v>
      </c>
      <c r="E13" s="299">
        <v>0</v>
      </c>
      <c r="F13" s="300">
        <v>0.24219258852971048</v>
      </c>
      <c r="G13" s="301">
        <v>0</v>
      </c>
      <c r="H13" s="300">
        <v>0.49343068690794745</v>
      </c>
      <c r="I13" s="299">
        <v>0</v>
      </c>
      <c r="J13" s="300">
        <v>2.0196643173653328E-3</v>
      </c>
      <c r="K13" s="301">
        <v>0</v>
      </c>
      <c r="L13" s="300">
        <v>0.2572761732036799</v>
      </c>
      <c r="M13" s="299">
        <v>0</v>
      </c>
      <c r="N13" s="300">
        <v>0.19565278906283901</v>
      </c>
      <c r="O13" s="301">
        <v>0</v>
      </c>
      <c r="P13" s="299">
        <v>1.445344168593321</v>
      </c>
      <c r="Q13" s="302">
        <v>0</v>
      </c>
    </row>
    <row r="14" spans="1:17" ht="12.75" customHeight="1">
      <c r="A14" s="634">
        <v>14</v>
      </c>
      <c r="B14" s="816">
        <v>45214</v>
      </c>
      <c r="C14" s="817"/>
      <c r="D14" s="298">
        <v>0.24194217994026879</v>
      </c>
      <c r="E14" s="299">
        <v>0</v>
      </c>
      <c r="F14" s="300">
        <v>0.25477358493790625</v>
      </c>
      <c r="G14" s="301">
        <v>0</v>
      </c>
      <c r="H14" s="300">
        <v>0.23063129759248735</v>
      </c>
      <c r="I14" s="299">
        <v>0</v>
      </c>
      <c r="J14" s="300">
        <v>0.25295784685048783</v>
      </c>
      <c r="K14" s="301">
        <v>0</v>
      </c>
      <c r="L14" s="300">
        <v>0.14017711872775784</v>
      </c>
      <c r="M14" s="299">
        <v>0</v>
      </c>
      <c r="N14" s="300">
        <v>0.12195775627699135</v>
      </c>
      <c r="O14" s="301">
        <v>0</v>
      </c>
      <c r="P14" s="299">
        <v>1.4696452451867792E-2</v>
      </c>
      <c r="Q14" s="302">
        <v>0</v>
      </c>
    </row>
    <row r="15" spans="1:17" ht="12.75" customHeight="1">
      <c r="A15" s="634">
        <v>13</v>
      </c>
      <c r="B15" s="816">
        <v>45245</v>
      </c>
      <c r="C15" s="817"/>
      <c r="D15" s="298">
        <v>0.28839648531142625</v>
      </c>
      <c r="E15" s="299">
        <v>0</v>
      </c>
      <c r="F15" s="300">
        <v>0.31666277233994844</v>
      </c>
      <c r="G15" s="301">
        <v>0</v>
      </c>
      <c r="H15" s="300">
        <v>0.27086883065960965</v>
      </c>
      <c r="I15" s="299">
        <v>0</v>
      </c>
      <c r="J15" s="300">
        <v>0.40822963312574512</v>
      </c>
      <c r="K15" s="301">
        <v>0</v>
      </c>
      <c r="L15" s="300">
        <v>0.44197512065926592</v>
      </c>
      <c r="M15" s="299">
        <v>0</v>
      </c>
      <c r="N15" s="300">
        <v>0.22283715272721771</v>
      </c>
      <c r="O15" s="301">
        <v>0</v>
      </c>
      <c r="P15" s="299">
        <v>4.6056738977950928E-3</v>
      </c>
      <c r="Q15" s="302">
        <v>0</v>
      </c>
    </row>
    <row r="16" spans="1:17" ht="12.75" customHeight="1">
      <c r="A16" s="634">
        <v>12</v>
      </c>
      <c r="B16" s="816">
        <v>45275</v>
      </c>
      <c r="C16" s="817"/>
      <c r="D16" s="298">
        <v>0.96910733006860816</v>
      </c>
      <c r="E16" s="299">
        <v>0</v>
      </c>
      <c r="F16" s="300">
        <v>1.0471290235013253</v>
      </c>
      <c r="G16" s="301">
        <v>0</v>
      </c>
      <c r="H16" s="300">
        <v>1.0547186101630857</v>
      </c>
      <c r="I16" s="299">
        <v>0</v>
      </c>
      <c r="J16" s="300">
        <v>0.59753019895698589</v>
      </c>
      <c r="K16" s="301">
        <v>0</v>
      </c>
      <c r="L16" s="300">
        <v>1.6078361339350478</v>
      </c>
      <c r="M16" s="299">
        <v>0</v>
      </c>
      <c r="N16" s="300">
        <v>1.7956776912764649</v>
      </c>
      <c r="O16" s="301">
        <v>0</v>
      </c>
      <c r="P16" s="299">
        <v>2.6316924487179705E-3</v>
      </c>
      <c r="Q16" s="302">
        <v>0</v>
      </c>
    </row>
    <row r="17" spans="1:17" ht="12.75" customHeight="1">
      <c r="A17" s="634">
        <v>11</v>
      </c>
      <c r="B17" s="816">
        <v>45306</v>
      </c>
      <c r="C17" s="817"/>
      <c r="D17" s="298">
        <v>0.92660814488501053</v>
      </c>
      <c r="E17" s="299">
        <v>0</v>
      </c>
      <c r="F17" s="300">
        <v>0.69511434558073848</v>
      </c>
      <c r="G17" s="301">
        <v>0</v>
      </c>
      <c r="H17" s="300">
        <v>0.95691203722330087</v>
      </c>
      <c r="I17" s="299">
        <v>0</v>
      </c>
      <c r="J17" s="300">
        <v>0.91900019730513094</v>
      </c>
      <c r="K17" s="301">
        <v>0</v>
      </c>
      <c r="L17" s="300">
        <v>0.8990257540247848</v>
      </c>
      <c r="M17" s="299">
        <v>0</v>
      </c>
      <c r="N17" s="300">
        <v>0.64645650764525442</v>
      </c>
      <c r="O17" s="301">
        <v>0</v>
      </c>
      <c r="P17" s="299">
        <v>3.3901885777319229</v>
      </c>
      <c r="Q17" s="302">
        <v>0</v>
      </c>
    </row>
    <row r="18" spans="1:17" ht="12.75" customHeight="1">
      <c r="A18" s="634">
        <v>10</v>
      </c>
      <c r="B18" s="816">
        <v>45337</v>
      </c>
      <c r="C18" s="817"/>
      <c r="D18" s="298">
        <v>1.1035077620616507</v>
      </c>
      <c r="E18" s="299">
        <v>0</v>
      </c>
      <c r="F18" s="300">
        <v>1.1929865601728817</v>
      </c>
      <c r="G18" s="301">
        <v>0</v>
      </c>
      <c r="H18" s="300">
        <v>1.2019009586256013</v>
      </c>
      <c r="I18" s="299">
        <v>0</v>
      </c>
      <c r="J18" s="300">
        <v>0.69903071599124456</v>
      </c>
      <c r="K18" s="301">
        <v>0</v>
      </c>
      <c r="L18" s="300">
        <v>0.69677082569024051</v>
      </c>
      <c r="M18" s="299">
        <v>0</v>
      </c>
      <c r="N18" s="300">
        <v>0.52362067438305182</v>
      </c>
      <c r="O18" s="301">
        <v>0</v>
      </c>
      <c r="P18" s="299">
        <v>0.11086333407337445</v>
      </c>
      <c r="Q18" s="302">
        <v>0</v>
      </c>
    </row>
    <row r="19" spans="1:17" ht="12.75" customHeight="1">
      <c r="A19" s="634">
        <v>9</v>
      </c>
      <c r="B19" s="816">
        <v>45366</v>
      </c>
      <c r="C19" s="817"/>
      <c r="D19" s="298">
        <v>1.2514409095430556</v>
      </c>
      <c r="E19" s="299">
        <v>0</v>
      </c>
      <c r="F19" s="300">
        <v>0.85192387395842673</v>
      </c>
      <c r="G19" s="301">
        <v>0</v>
      </c>
      <c r="H19" s="300">
        <v>1.358694235886504</v>
      </c>
      <c r="I19" s="299">
        <v>0</v>
      </c>
      <c r="J19" s="300">
        <v>0.48516775856279892</v>
      </c>
      <c r="K19" s="301">
        <v>0</v>
      </c>
      <c r="L19" s="300">
        <v>0.86871926484257678</v>
      </c>
      <c r="M19" s="299">
        <v>0</v>
      </c>
      <c r="N19" s="300">
        <v>0.91864585622232209</v>
      </c>
      <c r="O19" s="301">
        <v>0</v>
      </c>
      <c r="P19" s="299">
        <v>0.92307344613615783</v>
      </c>
      <c r="Q19" s="302">
        <v>0</v>
      </c>
    </row>
    <row r="20" spans="1:17" ht="12.75" customHeight="1">
      <c r="A20" s="634">
        <v>8</v>
      </c>
      <c r="B20" s="816">
        <v>45397</v>
      </c>
      <c r="C20" s="817"/>
      <c r="D20" s="298">
        <v>0.5241632314807676</v>
      </c>
      <c r="E20" s="299">
        <v>0</v>
      </c>
      <c r="F20" s="300">
        <v>0.39611266016010838</v>
      </c>
      <c r="G20" s="301">
        <v>0</v>
      </c>
      <c r="H20" s="300">
        <v>0.52797658871472919</v>
      </c>
      <c r="I20" s="299">
        <v>0</v>
      </c>
      <c r="J20" s="300">
        <v>0.58012966947884603</v>
      </c>
      <c r="K20" s="301">
        <v>0</v>
      </c>
      <c r="L20" s="300">
        <v>0.31602972697699627</v>
      </c>
      <c r="M20" s="299">
        <v>0</v>
      </c>
      <c r="N20" s="300">
        <v>0.37495592817204937</v>
      </c>
      <c r="O20" s="301">
        <v>0</v>
      </c>
      <c r="P20" s="299">
        <v>1.4040666427803439</v>
      </c>
      <c r="Q20" s="302">
        <v>0</v>
      </c>
    </row>
    <row r="21" spans="1:17" ht="12.75" customHeight="1">
      <c r="A21" s="634">
        <v>7</v>
      </c>
      <c r="B21" s="816">
        <v>45427</v>
      </c>
      <c r="C21" s="817"/>
      <c r="D21" s="298">
        <v>0.37132490958331488</v>
      </c>
      <c r="E21" s="299">
        <v>0</v>
      </c>
      <c r="F21" s="300">
        <v>0.32360911411120075</v>
      </c>
      <c r="G21" s="301">
        <v>0</v>
      </c>
      <c r="H21" s="300">
        <v>0.39050689169928265</v>
      </c>
      <c r="I21" s="299">
        <v>0</v>
      </c>
      <c r="J21" s="300">
        <v>0.33960673027444432</v>
      </c>
      <c r="K21" s="301">
        <v>0</v>
      </c>
      <c r="L21" s="300">
        <v>0.24115419796302273</v>
      </c>
      <c r="M21" s="299">
        <v>0</v>
      </c>
      <c r="N21" s="300">
        <v>0.10873568749307783</v>
      </c>
      <c r="O21" s="301">
        <v>0</v>
      </c>
      <c r="P21" s="299">
        <v>0.39418766424486051</v>
      </c>
      <c r="Q21" s="302">
        <v>0</v>
      </c>
    </row>
    <row r="22" spans="1:17" ht="12.75" customHeight="1">
      <c r="A22" s="634">
        <v>6</v>
      </c>
      <c r="B22" s="816">
        <v>45458</v>
      </c>
      <c r="C22" s="817"/>
      <c r="D22" s="298">
        <v>0.36450988770300174</v>
      </c>
      <c r="E22" s="299">
        <v>0</v>
      </c>
      <c r="F22" s="300">
        <v>0.36510074678219873</v>
      </c>
      <c r="G22" s="301">
        <v>0</v>
      </c>
      <c r="H22" s="300">
        <v>0.3472640922474568</v>
      </c>
      <c r="I22" s="299">
        <v>0</v>
      </c>
      <c r="J22" s="300">
        <v>0.69087589046339382</v>
      </c>
      <c r="K22" s="301">
        <v>0</v>
      </c>
      <c r="L22" s="300">
        <v>0.18140390610645873</v>
      </c>
      <c r="M22" s="299">
        <v>0</v>
      </c>
      <c r="N22" s="300">
        <v>1.9413674046075968E-2</v>
      </c>
      <c r="O22" s="301">
        <v>0</v>
      </c>
      <c r="P22" s="299">
        <v>9.8366199971411383E-2</v>
      </c>
      <c r="Q22" s="302">
        <v>0</v>
      </c>
    </row>
    <row r="23" spans="1:17" ht="12.75" customHeight="1">
      <c r="A23" s="634">
        <v>5</v>
      </c>
      <c r="B23" s="816">
        <v>45488</v>
      </c>
      <c r="C23" s="817"/>
      <c r="D23" s="298">
        <v>0.45375427302869475</v>
      </c>
      <c r="E23" s="299">
        <v>0</v>
      </c>
      <c r="F23" s="300">
        <v>0.40642330217852685</v>
      </c>
      <c r="G23" s="301">
        <v>0</v>
      </c>
      <c r="H23" s="300">
        <v>0.45071601731552224</v>
      </c>
      <c r="I23" s="299">
        <v>0</v>
      </c>
      <c r="J23" s="300">
        <v>0.41225791173453707</v>
      </c>
      <c r="K23" s="301">
        <v>0</v>
      </c>
      <c r="L23" s="300">
        <v>0.27073732403579687</v>
      </c>
      <c r="M23" s="299">
        <v>0</v>
      </c>
      <c r="N23" s="300">
        <v>9.8314197438886808E-2</v>
      </c>
      <c r="O23" s="301">
        <v>0</v>
      </c>
      <c r="P23" s="299">
        <v>0.35496522109959017</v>
      </c>
      <c r="Q23" s="302">
        <v>0</v>
      </c>
    </row>
    <row r="24" spans="1:17" ht="12.75" customHeight="1">
      <c r="A24" s="634">
        <v>4</v>
      </c>
      <c r="B24" s="816">
        <v>45519</v>
      </c>
      <c r="C24" s="817"/>
      <c r="D24" s="298">
        <v>0.62122881160946442</v>
      </c>
      <c r="E24" s="299">
        <v>0</v>
      </c>
      <c r="F24" s="300">
        <v>0.48387339605029389</v>
      </c>
      <c r="G24" s="301">
        <v>0</v>
      </c>
      <c r="H24" s="300">
        <v>0.5938774570317884</v>
      </c>
      <c r="I24" s="299">
        <v>0</v>
      </c>
      <c r="J24" s="300">
        <v>0.85209736263389679</v>
      </c>
      <c r="K24" s="301">
        <v>0</v>
      </c>
      <c r="L24" s="300">
        <v>0.19368831575781176</v>
      </c>
      <c r="M24" s="299">
        <v>0</v>
      </c>
      <c r="N24" s="300">
        <v>3.5101269083903652E-2</v>
      </c>
      <c r="O24" s="301">
        <v>0</v>
      </c>
      <c r="P24" s="299">
        <v>0.35453082317391527</v>
      </c>
      <c r="Q24" s="302">
        <v>0</v>
      </c>
    </row>
    <row r="25" spans="1:17" ht="12.75" customHeight="1">
      <c r="A25" s="634">
        <v>3</v>
      </c>
      <c r="B25" s="816">
        <v>45550</v>
      </c>
      <c r="C25" s="817"/>
      <c r="D25" s="298">
        <v>0.45851410039543516</v>
      </c>
      <c r="E25" s="299">
        <v>0</v>
      </c>
      <c r="F25" s="300">
        <v>0.34712430496210978</v>
      </c>
      <c r="G25" s="301">
        <v>0</v>
      </c>
      <c r="H25" s="300">
        <v>0.39735890604306601</v>
      </c>
      <c r="I25" s="299">
        <v>0</v>
      </c>
      <c r="J25" s="300">
        <v>0.31776027806735829</v>
      </c>
      <c r="K25" s="301">
        <v>0</v>
      </c>
      <c r="L25" s="300">
        <v>0.29672701278280478</v>
      </c>
      <c r="M25" s="299">
        <v>0</v>
      </c>
      <c r="N25" s="300">
        <v>0.35297619112990564</v>
      </c>
      <c r="O25" s="301">
        <v>0</v>
      </c>
      <c r="P25" s="299">
        <v>0.38028050886811382</v>
      </c>
      <c r="Q25" s="302">
        <v>0</v>
      </c>
    </row>
    <row r="26" spans="1:17" ht="12.75" customHeight="1">
      <c r="A26" s="634">
        <v>2</v>
      </c>
      <c r="B26" s="816">
        <v>45580</v>
      </c>
      <c r="C26" s="817"/>
      <c r="D26" s="298">
        <v>0.32378319958050739</v>
      </c>
      <c r="E26" s="299">
        <v>0</v>
      </c>
      <c r="F26" s="300">
        <v>0.28833181355218951</v>
      </c>
      <c r="G26" s="301">
        <v>0</v>
      </c>
      <c r="H26" s="300">
        <v>0.28517517307653506</v>
      </c>
      <c r="I26" s="299">
        <v>0</v>
      </c>
      <c r="J26" s="300">
        <v>0.57094054515700599</v>
      </c>
      <c r="K26" s="301">
        <v>0</v>
      </c>
      <c r="L26" s="300">
        <v>0.24277448483080999</v>
      </c>
      <c r="M26" s="299">
        <v>0</v>
      </c>
      <c r="N26" s="300">
        <v>0.28618111817475533</v>
      </c>
      <c r="O26" s="301">
        <v>0</v>
      </c>
      <c r="P26" s="299">
        <v>0.14557177850265113</v>
      </c>
      <c r="Q26" s="302">
        <v>0</v>
      </c>
    </row>
    <row r="27" spans="1:17" ht="12.75" customHeight="1">
      <c r="A27" s="634">
        <v>1</v>
      </c>
      <c r="B27" s="816">
        <v>45611</v>
      </c>
      <c r="C27" s="817"/>
      <c r="D27" s="298">
        <v>0.5758420829136357</v>
      </c>
      <c r="E27" s="299">
        <v>0</v>
      </c>
      <c r="F27" s="300">
        <v>0.79652167809782792</v>
      </c>
      <c r="G27" s="301">
        <v>0</v>
      </c>
      <c r="H27" s="300">
        <v>0.54421813975438216</v>
      </c>
      <c r="I27" s="299">
        <v>0</v>
      </c>
      <c r="J27" s="300">
        <v>1.171744832256616</v>
      </c>
      <c r="K27" s="301">
        <v>0</v>
      </c>
      <c r="L27" s="300">
        <v>1.1550058744727032</v>
      </c>
      <c r="M27" s="299">
        <v>0</v>
      </c>
      <c r="N27" s="300">
        <v>1.739140872920597</v>
      </c>
      <c r="O27" s="301">
        <v>0</v>
      </c>
      <c r="P27" s="299">
        <v>2.1027370174842019E-3</v>
      </c>
      <c r="Q27" s="302">
        <v>0</v>
      </c>
    </row>
    <row r="28" spans="1:17" ht="12.75" customHeight="1">
      <c r="A28" s="634">
        <v>0</v>
      </c>
      <c r="B28" s="816">
        <v>45641</v>
      </c>
      <c r="C28" s="817"/>
      <c r="D28" s="298">
        <v>1.3100193447731057</v>
      </c>
      <c r="E28" s="299">
        <v>0</v>
      </c>
      <c r="F28" s="300">
        <v>1.8533943640648198</v>
      </c>
      <c r="G28" s="301">
        <v>0</v>
      </c>
      <c r="H28" s="300">
        <v>1.3793236576427059</v>
      </c>
      <c r="I28" s="299">
        <v>0</v>
      </c>
      <c r="J28" s="300">
        <v>0.92827900830398935</v>
      </c>
      <c r="K28" s="301">
        <v>0</v>
      </c>
      <c r="L28" s="300">
        <v>2.7183332127923343</v>
      </c>
      <c r="M28" s="299">
        <v>0</v>
      </c>
      <c r="N28" s="300">
        <v>3.9660134140075742</v>
      </c>
      <c r="O28" s="301">
        <v>0</v>
      </c>
      <c r="P28" s="299">
        <v>0.12799294580476683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6.2" customHeight="1">
      <c r="B30" s="635" t="s">
        <v>413</v>
      </c>
      <c r="L30" s="317" t="s">
        <v>287</v>
      </c>
    </row>
    <row r="31" spans="1:17" ht="12.75" customHeight="1">
      <c r="B31" s="317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zoomScale="80" zoomScaleNormal="80" zoomScaleSheetLayoutView="80" workbookViewId="0">
      <selection activeCell="B5" sqref="B5:C28"/>
    </sheetView>
  </sheetViews>
  <sheetFormatPr baseColWidth="10" defaultColWidth="11.44140625" defaultRowHeight="12.75" customHeight="1"/>
  <cols>
    <col min="1" max="1" width="4.6640625" style="288" customWidth="1"/>
    <col min="2" max="2" width="10.6640625" style="33" customWidth="1"/>
    <col min="3" max="3" width="1.6640625" style="33" customWidth="1"/>
    <col min="4" max="4" width="10.6640625" style="33" customWidth="1"/>
    <col min="5" max="5" width="1.33203125" style="225" customWidth="1"/>
    <col min="6" max="6" width="9.6640625" style="33" customWidth="1"/>
    <col min="7" max="7" width="2.5546875" style="33" customWidth="1"/>
    <col min="8" max="8" width="9.6640625" style="33" customWidth="1"/>
    <col min="9" max="9" width="1.6640625" style="33" customWidth="1"/>
    <col min="10" max="10" width="9.33203125" style="33" customWidth="1"/>
    <col min="11" max="11" width="1.6640625" style="33" customWidth="1"/>
    <col min="12" max="12" width="9" style="33" customWidth="1"/>
    <col min="13" max="13" width="1.6640625" style="33" customWidth="1"/>
    <col min="14" max="14" width="9.44140625" style="33" customWidth="1"/>
    <col min="15" max="15" width="2" style="33" customWidth="1"/>
    <col min="16" max="16" width="9.6640625" style="33" customWidth="1"/>
    <col min="17" max="17" width="2" style="33" customWidth="1"/>
    <col min="18" max="16384" width="11.44140625" style="33"/>
  </cols>
  <sheetData>
    <row r="1" spans="1:17" ht="31.5" customHeight="1" thickBot="1">
      <c r="B1" s="831" t="s">
        <v>414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</row>
    <row r="2" spans="1:17" s="318" customFormat="1" ht="14.25" customHeight="1" thickBot="1">
      <c r="A2" s="288"/>
      <c r="B2" s="822" t="s">
        <v>6</v>
      </c>
      <c r="C2" s="823"/>
      <c r="D2" s="840" t="s">
        <v>210</v>
      </c>
      <c r="E2" s="841"/>
      <c r="F2" s="841"/>
      <c r="G2" s="841"/>
      <c r="H2" s="841"/>
      <c r="I2" s="841"/>
      <c r="J2" s="841"/>
      <c r="K2" s="841"/>
      <c r="L2" s="841"/>
      <c r="M2" s="841"/>
      <c r="N2" s="841"/>
      <c r="O2" s="841"/>
      <c r="P2" s="841"/>
      <c r="Q2" s="842"/>
    </row>
    <row r="3" spans="1:17" ht="51.75" customHeight="1" thickBot="1">
      <c r="B3" s="824"/>
      <c r="C3" s="825"/>
      <c r="D3" s="832" t="s">
        <v>203</v>
      </c>
      <c r="E3" s="833"/>
      <c r="F3" s="834" t="s">
        <v>204</v>
      </c>
      <c r="G3" s="835"/>
      <c r="H3" s="834" t="s">
        <v>101</v>
      </c>
      <c r="I3" s="836"/>
      <c r="J3" s="834" t="s">
        <v>102</v>
      </c>
      <c r="K3" s="836"/>
      <c r="L3" s="837" t="s">
        <v>207</v>
      </c>
      <c r="M3" s="838"/>
      <c r="N3" s="833" t="s">
        <v>211</v>
      </c>
      <c r="O3" s="833"/>
      <c r="P3" s="837" t="s">
        <v>209</v>
      </c>
      <c r="Q3" s="839"/>
    </row>
    <row r="4" spans="1:17" ht="12.75" customHeight="1">
      <c r="B4" s="289" t="s">
        <v>7</v>
      </c>
      <c r="C4" s="290"/>
      <c r="D4" s="291"/>
      <c r="E4" s="292"/>
      <c r="F4" s="293"/>
      <c r="G4" s="294"/>
      <c r="H4" s="295"/>
      <c r="I4" s="295"/>
      <c r="J4" s="296"/>
      <c r="K4" s="294"/>
      <c r="L4" s="295"/>
      <c r="M4" s="295"/>
      <c r="N4" s="296"/>
      <c r="O4" s="294"/>
      <c r="P4" s="295"/>
      <c r="Q4" s="297"/>
    </row>
    <row r="5" spans="1:17" ht="12.75" customHeight="1">
      <c r="A5" s="288">
        <v>23</v>
      </c>
      <c r="B5" s="816">
        <v>44941</v>
      </c>
      <c r="C5" s="817"/>
      <c r="D5" s="319">
        <v>11.446504364114872</v>
      </c>
      <c r="E5" s="320">
        <v>0</v>
      </c>
      <c r="F5" s="321">
        <v>13.759159461076154</v>
      </c>
      <c r="G5" s="322">
        <v>0</v>
      </c>
      <c r="H5" s="321">
        <v>10.770313588850167</v>
      </c>
      <c r="I5" s="320">
        <v>0</v>
      </c>
      <c r="J5" s="321">
        <v>9.6875000000000036</v>
      </c>
      <c r="K5" s="322">
        <v>0</v>
      </c>
      <c r="L5" s="321">
        <v>10.198809203600945</v>
      </c>
      <c r="M5" s="320">
        <v>0</v>
      </c>
      <c r="N5" s="321">
        <v>8.5820819535254564</v>
      </c>
      <c r="O5" s="323">
        <v>0</v>
      </c>
      <c r="P5" s="320">
        <v>13.65080938533203</v>
      </c>
      <c r="Q5" s="302">
        <v>0</v>
      </c>
    </row>
    <row r="6" spans="1:17" ht="12.75" customHeight="1">
      <c r="A6" s="288">
        <v>22</v>
      </c>
      <c r="B6" s="816">
        <v>44972</v>
      </c>
      <c r="C6" s="817"/>
      <c r="D6" s="319">
        <v>11.631078121777772</v>
      </c>
      <c r="E6" s="320">
        <v>0</v>
      </c>
      <c r="F6" s="321">
        <v>14.220698191114867</v>
      </c>
      <c r="G6" s="322">
        <v>0</v>
      </c>
      <c r="H6" s="321">
        <v>11.02246138962073</v>
      </c>
      <c r="I6" s="320">
        <v>0</v>
      </c>
      <c r="J6" s="321">
        <v>9.6975347023348988</v>
      </c>
      <c r="K6" s="322">
        <v>0</v>
      </c>
      <c r="L6" s="321">
        <v>10.728808154703252</v>
      </c>
      <c r="M6" s="320">
        <v>0</v>
      </c>
      <c r="N6" s="321">
        <v>9.3874363438166029</v>
      </c>
      <c r="O6" s="323">
        <v>0</v>
      </c>
      <c r="P6" s="320">
        <v>13.437233861352404</v>
      </c>
      <c r="Q6" s="302">
        <v>0</v>
      </c>
    </row>
    <row r="7" spans="1:17" ht="12.75" customHeight="1">
      <c r="A7" s="288">
        <v>21</v>
      </c>
      <c r="B7" s="816">
        <v>45000</v>
      </c>
      <c r="C7" s="817"/>
      <c r="D7" s="319">
        <v>12.432774107760736</v>
      </c>
      <c r="E7" s="320">
        <v>0</v>
      </c>
      <c r="F7" s="321">
        <v>15.514920771107587</v>
      </c>
      <c r="G7" s="322">
        <v>0</v>
      </c>
      <c r="H7" s="321">
        <v>11.966430815988339</v>
      </c>
      <c r="I7" s="320">
        <v>0</v>
      </c>
      <c r="J7" s="321">
        <v>10.006627282911706</v>
      </c>
      <c r="K7" s="322">
        <v>0</v>
      </c>
      <c r="L7" s="321">
        <v>12.316025570164557</v>
      </c>
      <c r="M7" s="320">
        <v>0</v>
      </c>
      <c r="N7" s="321">
        <v>12.748275219214911</v>
      </c>
      <c r="O7" s="323">
        <v>0</v>
      </c>
      <c r="P7" s="320">
        <v>13.380354761451162</v>
      </c>
      <c r="Q7" s="302">
        <v>0</v>
      </c>
    </row>
    <row r="8" spans="1:17" ht="12.75" customHeight="1">
      <c r="A8" s="288">
        <v>20</v>
      </c>
      <c r="B8" s="816">
        <v>45031</v>
      </c>
      <c r="C8" s="817"/>
      <c r="D8" s="319">
        <v>12.111176221118214</v>
      </c>
      <c r="E8" s="320">
        <v>0</v>
      </c>
      <c r="F8" s="321">
        <v>14.814028701583659</v>
      </c>
      <c r="G8" s="322">
        <v>0</v>
      </c>
      <c r="H8" s="321">
        <v>11.525364962382723</v>
      </c>
      <c r="I8" s="320">
        <v>0</v>
      </c>
      <c r="J8" s="321">
        <v>10.316224553944654</v>
      </c>
      <c r="K8" s="322">
        <v>0</v>
      </c>
      <c r="L8" s="321">
        <v>11.331536402091636</v>
      </c>
      <c r="M8" s="320">
        <v>0</v>
      </c>
      <c r="N8" s="321">
        <v>12.709991917591857</v>
      </c>
      <c r="O8" s="323">
        <v>0</v>
      </c>
      <c r="P8" s="320">
        <v>14.071463304327715</v>
      </c>
      <c r="Q8" s="302">
        <v>0</v>
      </c>
    </row>
    <row r="9" spans="1:17" ht="12.75" customHeight="1">
      <c r="A9" s="288">
        <v>19</v>
      </c>
      <c r="B9" s="816">
        <v>45061</v>
      </c>
      <c r="C9" s="817"/>
      <c r="D9" s="319">
        <v>11.786492883829247</v>
      </c>
      <c r="E9" s="320">
        <v>0</v>
      </c>
      <c r="F9" s="321">
        <v>14.214978092916542</v>
      </c>
      <c r="G9" s="322">
        <v>0</v>
      </c>
      <c r="H9" s="321">
        <v>11.226980132540177</v>
      </c>
      <c r="I9" s="320">
        <v>0</v>
      </c>
      <c r="J9" s="321">
        <v>10.655537350890487</v>
      </c>
      <c r="K9" s="322">
        <v>0</v>
      </c>
      <c r="L9" s="321">
        <v>11.093614122370843</v>
      </c>
      <c r="M9" s="320">
        <v>0</v>
      </c>
      <c r="N9" s="321">
        <v>12.622635823690853</v>
      </c>
      <c r="O9" s="323">
        <v>0</v>
      </c>
      <c r="P9" s="320">
        <v>14.247883920856964</v>
      </c>
      <c r="Q9" s="302">
        <v>0</v>
      </c>
    </row>
    <row r="10" spans="1:17" ht="12.75" customHeight="1">
      <c r="A10" s="288">
        <v>18</v>
      </c>
      <c r="B10" s="816">
        <v>45092</v>
      </c>
      <c r="C10" s="817"/>
      <c r="D10" s="319">
        <v>11.258332233031654</v>
      </c>
      <c r="E10" s="320">
        <v>0</v>
      </c>
      <c r="F10" s="321">
        <v>13.155746289029956</v>
      </c>
      <c r="G10" s="322">
        <v>0</v>
      </c>
      <c r="H10" s="321">
        <v>10.706874045588698</v>
      </c>
      <c r="I10" s="320">
        <v>0</v>
      </c>
      <c r="J10" s="321">
        <v>10.908194987500796</v>
      </c>
      <c r="K10" s="322">
        <v>0</v>
      </c>
      <c r="L10" s="321">
        <v>10.575795746951556</v>
      </c>
      <c r="M10" s="320">
        <v>0</v>
      </c>
      <c r="N10" s="321">
        <v>12.190036878859356</v>
      </c>
      <c r="O10" s="323">
        <v>0</v>
      </c>
      <c r="P10" s="320">
        <v>14.501271363191904</v>
      </c>
      <c r="Q10" s="302">
        <v>0</v>
      </c>
    </row>
    <row r="11" spans="1:17" ht="12.75" customHeight="1">
      <c r="A11" s="288">
        <v>17</v>
      </c>
      <c r="B11" s="816">
        <v>45122</v>
      </c>
      <c r="C11" s="817"/>
      <c r="D11" s="319">
        <v>9.4642851170987807</v>
      </c>
      <c r="E11" s="320">
        <v>0</v>
      </c>
      <c r="F11" s="321">
        <v>11.420981040351897</v>
      </c>
      <c r="G11" s="322">
        <v>0</v>
      </c>
      <c r="H11" s="321">
        <v>9.466695238025725</v>
      </c>
      <c r="I11" s="320">
        <v>0</v>
      </c>
      <c r="J11" s="321">
        <v>8.0953686800228741</v>
      </c>
      <c r="K11" s="322">
        <v>0</v>
      </c>
      <c r="L11" s="321">
        <v>9.5202368322417019</v>
      </c>
      <c r="M11" s="320">
        <v>0</v>
      </c>
      <c r="N11" s="321">
        <v>11.845559416692097</v>
      </c>
      <c r="O11" s="323">
        <v>0</v>
      </c>
      <c r="P11" s="320">
        <v>6.2149323549066438</v>
      </c>
      <c r="Q11" s="302">
        <v>0</v>
      </c>
    </row>
    <row r="12" spans="1:17" ht="12.75" customHeight="1">
      <c r="A12" s="288">
        <v>16</v>
      </c>
      <c r="B12" s="816">
        <v>45153</v>
      </c>
      <c r="C12" s="817"/>
      <c r="D12" s="319">
        <v>8.4718250797403361</v>
      </c>
      <c r="E12" s="320">
        <v>0</v>
      </c>
      <c r="F12" s="321">
        <v>10.825049072373849</v>
      </c>
      <c r="G12" s="322">
        <v>0</v>
      </c>
      <c r="H12" s="321">
        <v>8.7736503440647198</v>
      </c>
      <c r="I12" s="320">
        <v>0</v>
      </c>
      <c r="J12" s="321">
        <v>6.8531191495954102</v>
      </c>
      <c r="K12" s="322">
        <v>0</v>
      </c>
      <c r="L12" s="321">
        <v>9.1449980470749814</v>
      </c>
      <c r="M12" s="320">
        <v>0</v>
      </c>
      <c r="N12" s="321">
        <v>11.678224848941788</v>
      </c>
      <c r="O12" s="323">
        <v>0</v>
      </c>
      <c r="P12" s="320">
        <v>1.8766681074480207</v>
      </c>
      <c r="Q12" s="302">
        <v>0</v>
      </c>
    </row>
    <row r="13" spans="1:17" ht="12.75" customHeight="1">
      <c r="A13" s="288">
        <v>15</v>
      </c>
      <c r="B13" s="816">
        <v>45184</v>
      </c>
      <c r="C13" s="817"/>
      <c r="D13" s="319">
        <v>8.199306729549761</v>
      </c>
      <c r="E13" s="320">
        <v>0</v>
      </c>
      <c r="F13" s="321">
        <v>10.187013437233894</v>
      </c>
      <c r="G13" s="322">
        <v>0</v>
      </c>
      <c r="H13" s="321">
        <v>8.5327294925441777</v>
      </c>
      <c r="I13" s="320">
        <v>0</v>
      </c>
      <c r="J13" s="321">
        <v>6.3656087879173873</v>
      </c>
      <c r="K13" s="322">
        <v>0</v>
      </c>
      <c r="L13" s="321">
        <v>9.1890320387621127</v>
      </c>
      <c r="M13" s="320">
        <v>0</v>
      </c>
      <c r="N13" s="321">
        <v>11.815671350821866</v>
      </c>
      <c r="O13" s="323">
        <v>0</v>
      </c>
      <c r="P13" s="320">
        <v>3.1794781265182426</v>
      </c>
      <c r="Q13" s="302">
        <v>0</v>
      </c>
    </row>
    <row r="14" spans="1:17" ht="12.75" customHeight="1">
      <c r="A14" s="288">
        <v>14</v>
      </c>
      <c r="B14" s="816">
        <v>45214</v>
      </c>
      <c r="C14" s="817"/>
      <c r="D14" s="319">
        <v>7.6393982247669578</v>
      </c>
      <c r="E14" s="320">
        <v>0</v>
      </c>
      <c r="F14" s="321">
        <v>9.5015258270032099</v>
      </c>
      <c r="G14" s="322">
        <v>0</v>
      </c>
      <c r="H14" s="321">
        <v>7.9204064308415312</v>
      </c>
      <c r="I14" s="320">
        <v>0</v>
      </c>
      <c r="J14" s="321">
        <v>6.145484343223373</v>
      </c>
      <c r="K14" s="322">
        <v>0</v>
      </c>
      <c r="L14" s="321">
        <v>9.0271799518693019</v>
      </c>
      <c r="M14" s="320">
        <v>0</v>
      </c>
      <c r="N14" s="321">
        <v>11.714094624402737</v>
      </c>
      <c r="O14" s="323">
        <v>0</v>
      </c>
      <c r="P14" s="320">
        <v>3.0233419896726677</v>
      </c>
      <c r="Q14" s="302">
        <v>0</v>
      </c>
    </row>
    <row r="15" spans="1:17" ht="12.75" customHeight="1">
      <c r="A15" s="288">
        <v>13</v>
      </c>
      <c r="B15" s="816">
        <v>45245</v>
      </c>
      <c r="C15" s="817"/>
      <c r="D15" s="319">
        <v>7.1694482922593394</v>
      </c>
      <c r="E15" s="320">
        <v>0</v>
      </c>
      <c r="F15" s="321">
        <v>8.7582845847707258</v>
      </c>
      <c r="G15" s="322">
        <v>0</v>
      </c>
      <c r="H15" s="321">
        <v>7.3997015255077514</v>
      </c>
      <c r="I15" s="320">
        <v>0</v>
      </c>
      <c r="J15" s="321">
        <v>6.0310074927936386</v>
      </c>
      <c r="K15" s="322">
        <v>0</v>
      </c>
      <c r="L15" s="321">
        <v>8.2720206512967298</v>
      </c>
      <c r="M15" s="320">
        <v>0</v>
      </c>
      <c r="N15" s="321">
        <v>10.112774560295602</v>
      </c>
      <c r="O15" s="323">
        <v>0</v>
      </c>
      <c r="P15" s="320">
        <v>2.956204846526167</v>
      </c>
      <c r="Q15" s="302">
        <v>0</v>
      </c>
    </row>
    <row r="16" spans="1:17" ht="12.75" customHeight="1">
      <c r="A16" s="288">
        <v>12</v>
      </c>
      <c r="B16" s="816">
        <v>45275</v>
      </c>
      <c r="C16" s="817"/>
      <c r="D16" s="319">
        <v>7.4508415117121141</v>
      </c>
      <c r="E16" s="320">
        <v>0</v>
      </c>
      <c r="F16" s="321">
        <v>8.7939237033778372</v>
      </c>
      <c r="G16" s="322">
        <v>0</v>
      </c>
      <c r="H16" s="321">
        <v>7.7198901975080947</v>
      </c>
      <c r="I16" s="320">
        <v>0</v>
      </c>
      <c r="J16" s="321">
        <v>5.951761929522803</v>
      </c>
      <c r="K16" s="322">
        <v>0</v>
      </c>
      <c r="L16" s="321">
        <v>8.729135584596893</v>
      </c>
      <c r="M16" s="320">
        <v>0</v>
      </c>
      <c r="N16" s="321">
        <v>10.219795665033926</v>
      </c>
      <c r="O16" s="323">
        <v>0</v>
      </c>
      <c r="P16" s="320">
        <v>2.8964947659554152</v>
      </c>
      <c r="Q16" s="302">
        <v>0</v>
      </c>
    </row>
    <row r="17" spans="1:17" ht="12.75" customHeight="1">
      <c r="A17" s="288">
        <v>11</v>
      </c>
      <c r="B17" s="816">
        <v>45306</v>
      </c>
      <c r="C17" s="817"/>
      <c r="D17" s="319">
        <v>7.1321868038192404</v>
      </c>
      <c r="E17" s="320">
        <v>0</v>
      </c>
      <c r="F17" s="321">
        <v>7.649396131862285</v>
      </c>
      <c r="G17" s="322">
        <v>0</v>
      </c>
      <c r="H17" s="321">
        <v>7.344387167721278</v>
      </c>
      <c r="I17" s="320">
        <v>0</v>
      </c>
      <c r="J17" s="321">
        <v>6.0289300636030552</v>
      </c>
      <c r="K17" s="322">
        <v>0</v>
      </c>
      <c r="L17" s="321">
        <v>7.599621522588107</v>
      </c>
      <c r="M17" s="320">
        <v>0</v>
      </c>
      <c r="N17" s="321">
        <v>7.9158131132425869</v>
      </c>
      <c r="O17" s="323">
        <v>0</v>
      </c>
      <c r="P17" s="320">
        <v>6.3462440749741056</v>
      </c>
      <c r="Q17" s="302">
        <v>0</v>
      </c>
    </row>
    <row r="18" spans="1:17" ht="12.75" customHeight="1">
      <c r="A18" s="288">
        <v>10</v>
      </c>
      <c r="B18" s="816">
        <v>45337</v>
      </c>
      <c r="C18" s="817"/>
      <c r="D18" s="319">
        <v>7.3847727626889403</v>
      </c>
      <c r="E18" s="320">
        <v>0</v>
      </c>
      <c r="F18" s="321">
        <v>7.5815093975401204</v>
      </c>
      <c r="G18" s="322">
        <v>0</v>
      </c>
      <c r="H18" s="321">
        <v>7.63677866020398</v>
      </c>
      <c r="I18" s="320">
        <v>0</v>
      </c>
      <c r="J18" s="321">
        <v>6.2658368327675129</v>
      </c>
      <c r="K18" s="322">
        <v>0</v>
      </c>
      <c r="L18" s="321">
        <v>6.9687837471998249</v>
      </c>
      <c r="M18" s="320">
        <v>0</v>
      </c>
      <c r="N18" s="321">
        <v>6.6785259575683265</v>
      </c>
      <c r="O18" s="323">
        <v>0</v>
      </c>
      <c r="P18" s="320">
        <v>6.3020465772759326</v>
      </c>
      <c r="Q18" s="302">
        <v>0</v>
      </c>
    </row>
    <row r="19" spans="1:17" ht="12.75" customHeight="1">
      <c r="A19" s="288">
        <v>9</v>
      </c>
      <c r="B19" s="816">
        <v>45366</v>
      </c>
      <c r="C19" s="817"/>
      <c r="D19" s="319">
        <v>7.2570552637793773</v>
      </c>
      <c r="E19" s="320">
        <v>0</v>
      </c>
      <c r="F19" s="321">
        <v>6.3227655070607014</v>
      </c>
      <c r="G19" s="322">
        <v>0</v>
      </c>
      <c r="H19" s="321">
        <v>7.4878756819065417</v>
      </c>
      <c r="I19" s="320">
        <v>0</v>
      </c>
      <c r="J19" s="321">
        <v>6.1045188478370038</v>
      </c>
      <c r="K19" s="322">
        <v>0</v>
      </c>
      <c r="L19" s="321">
        <v>5.6103248380119597</v>
      </c>
      <c r="M19" s="320">
        <v>0</v>
      </c>
      <c r="N19" s="321">
        <v>4.2529153490151295</v>
      </c>
      <c r="O19" s="323">
        <v>0</v>
      </c>
      <c r="P19" s="320">
        <v>7.193239211791469</v>
      </c>
      <c r="Q19" s="302">
        <v>0</v>
      </c>
    </row>
    <row r="20" spans="1:17" ht="12.75" customHeight="1">
      <c r="A20" s="288">
        <v>8</v>
      </c>
      <c r="B20" s="816">
        <v>45397</v>
      </c>
      <c r="C20" s="817"/>
      <c r="D20" s="319">
        <v>7.341864170606871</v>
      </c>
      <c r="E20" s="320">
        <v>0</v>
      </c>
      <c r="F20" s="321">
        <v>6.2720537771317808</v>
      </c>
      <c r="G20" s="322">
        <v>0</v>
      </c>
      <c r="H20" s="321">
        <v>7.6800396569186802</v>
      </c>
      <c r="I20" s="320">
        <v>0</v>
      </c>
      <c r="J20" s="321">
        <v>5.8929278256789175</v>
      </c>
      <c r="K20" s="322">
        <v>0</v>
      </c>
      <c r="L20" s="321">
        <v>5.7202200451201612</v>
      </c>
      <c r="M20" s="320">
        <v>0</v>
      </c>
      <c r="N20" s="321">
        <v>4.4496289148534318</v>
      </c>
      <c r="O20" s="323">
        <v>0</v>
      </c>
      <c r="P20" s="320">
        <v>7.9894175951112256</v>
      </c>
      <c r="Q20" s="302">
        <v>0</v>
      </c>
    </row>
    <row r="21" spans="1:17" ht="12.75" customHeight="1">
      <c r="A21" s="288">
        <v>7</v>
      </c>
      <c r="B21" s="816">
        <v>45427</v>
      </c>
      <c r="C21" s="817"/>
      <c r="D21" s="319">
        <v>7.3420109204550332</v>
      </c>
      <c r="E21" s="320">
        <v>0</v>
      </c>
      <c r="F21" s="321">
        <v>6.2526987519243793</v>
      </c>
      <c r="G21" s="322">
        <v>0</v>
      </c>
      <c r="H21" s="321">
        <v>7.7200927438092481</v>
      </c>
      <c r="I21" s="320">
        <v>0</v>
      </c>
      <c r="J21" s="321">
        <v>5.4795669011209469</v>
      </c>
      <c r="K21" s="322">
        <v>0</v>
      </c>
      <c r="L21" s="321">
        <v>5.8931368102709047</v>
      </c>
      <c r="M21" s="320">
        <v>0</v>
      </c>
      <c r="N21" s="321">
        <v>4.6288458871614147</v>
      </c>
      <c r="O21" s="323">
        <v>0</v>
      </c>
      <c r="P21" s="320">
        <v>8.1800909452581116</v>
      </c>
      <c r="Q21" s="302">
        <v>0</v>
      </c>
    </row>
    <row r="22" spans="1:17" ht="12.75" customHeight="1">
      <c r="A22" s="288">
        <v>6</v>
      </c>
      <c r="B22" s="816">
        <v>45458</v>
      </c>
      <c r="C22" s="817"/>
      <c r="D22" s="319">
        <v>7.1913584778236173</v>
      </c>
      <c r="E22" s="320">
        <v>0</v>
      </c>
      <c r="F22" s="321">
        <v>6.1468406195092751</v>
      </c>
      <c r="G22" s="322">
        <v>0</v>
      </c>
      <c r="H22" s="321">
        <v>7.5649951785747849</v>
      </c>
      <c r="I22" s="320">
        <v>0</v>
      </c>
      <c r="J22" s="321">
        <v>5.2471314231883115</v>
      </c>
      <c r="K22" s="322">
        <v>0</v>
      </c>
      <c r="L22" s="321">
        <v>5.9629664431243068</v>
      </c>
      <c r="M22" s="320">
        <v>0</v>
      </c>
      <c r="N22" s="321">
        <v>4.9921919425465644</v>
      </c>
      <c r="O22" s="323">
        <v>0</v>
      </c>
      <c r="P22" s="320">
        <v>8.0446662091224308</v>
      </c>
      <c r="Q22" s="302">
        <v>0</v>
      </c>
    </row>
    <row r="23" spans="1:17" ht="12.75" customHeight="1">
      <c r="A23" s="288">
        <v>5</v>
      </c>
      <c r="B23" s="816">
        <v>45488</v>
      </c>
      <c r="C23" s="817"/>
      <c r="D23" s="319">
        <v>7.5531312973311948</v>
      </c>
      <c r="E23" s="320">
        <v>0</v>
      </c>
      <c r="F23" s="321">
        <v>6.5431386556475069</v>
      </c>
      <c r="G23" s="322">
        <v>0</v>
      </c>
      <c r="H23" s="321">
        <v>7.9071193770787529</v>
      </c>
      <c r="I23" s="320">
        <v>0</v>
      </c>
      <c r="J23" s="321">
        <v>6.0326956753685046</v>
      </c>
      <c r="K23" s="322">
        <v>0</v>
      </c>
      <c r="L23" s="321">
        <v>6.2553328975173184</v>
      </c>
      <c r="M23" s="320">
        <v>0</v>
      </c>
      <c r="N23" s="321">
        <v>5.1124051261472347</v>
      </c>
      <c r="O23" s="323">
        <v>0</v>
      </c>
      <c r="P23" s="320">
        <v>8.4227973308444106</v>
      </c>
      <c r="Q23" s="302">
        <v>0</v>
      </c>
    </row>
    <row r="24" spans="1:17" ht="12.75" customHeight="1">
      <c r="A24" s="288">
        <v>4</v>
      </c>
      <c r="B24" s="816">
        <v>45519</v>
      </c>
      <c r="C24" s="817"/>
      <c r="D24" s="319">
        <v>7.8278170047328066</v>
      </c>
      <c r="E24" s="320">
        <v>0</v>
      </c>
      <c r="F24" s="321">
        <v>6.7717367705369291</v>
      </c>
      <c r="G24" s="322">
        <v>0</v>
      </c>
      <c r="H24" s="321">
        <v>8.1595717763202735</v>
      </c>
      <c r="I24" s="320">
        <v>0</v>
      </c>
      <c r="J24" s="321">
        <v>6.4165456671348098</v>
      </c>
      <c r="K24" s="322">
        <v>0</v>
      </c>
      <c r="L24" s="321">
        <v>6.2781061045619424</v>
      </c>
      <c r="M24" s="320">
        <v>0</v>
      </c>
      <c r="N24" s="321">
        <v>5.1654530765361528</v>
      </c>
      <c r="O24" s="323">
        <v>0</v>
      </c>
      <c r="P24" s="320">
        <v>8.7790231502806293</v>
      </c>
      <c r="Q24" s="302">
        <v>0</v>
      </c>
    </row>
    <row r="25" spans="1:17" ht="12.75" customHeight="1">
      <c r="A25" s="288">
        <v>3</v>
      </c>
      <c r="B25" s="816">
        <v>45550</v>
      </c>
      <c r="C25" s="817"/>
      <c r="D25" s="319">
        <v>7.8362114472833255</v>
      </c>
      <c r="E25" s="320">
        <v>0</v>
      </c>
      <c r="F25" s="321">
        <v>6.8835034958697472</v>
      </c>
      <c r="G25" s="322">
        <v>0</v>
      </c>
      <c r="H25" s="321">
        <v>8.0561711599107753</v>
      </c>
      <c r="I25" s="320">
        <v>0</v>
      </c>
      <c r="J25" s="321">
        <v>6.752539135615554</v>
      </c>
      <c r="K25" s="322">
        <v>0</v>
      </c>
      <c r="L25" s="321">
        <v>6.3199261167819154</v>
      </c>
      <c r="M25" s="320">
        <v>0</v>
      </c>
      <c r="N25" s="321">
        <v>5.330579869938612</v>
      </c>
      <c r="O25" s="323">
        <v>0</v>
      </c>
      <c r="P25" s="320">
        <v>7.6369639907668319</v>
      </c>
      <c r="Q25" s="302">
        <v>0</v>
      </c>
    </row>
    <row r="26" spans="1:17" ht="12.75" customHeight="1">
      <c r="A26" s="288">
        <v>2</v>
      </c>
      <c r="B26" s="816">
        <v>45580</v>
      </c>
      <c r="C26" s="817"/>
      <c r="D26" s="319">
        <v>7.9242526933632096</v>
      </c>
      <c r="E26" s="320">
        <v>0</v>
      </c>
      <c r="F26" s="321">
        <v>6.9192805558256021</v>
      </c>
      <c r="G26" s="322">
        <v>0</v>
      </c>
      <c r="H26" s="321">
        <v>8.1149735666074641</v>
      </c>
      <c r="I26" s="320">
        <v>0</v>
      </c>
      <c r="J26" s="321">
        <v>7.0911372296216024</v>
      </c>
      <c r="K26" s="322">
        <v>0</v>
      </c>
      <c r="L26" s="321">
        <v>6.4288548674362955</v>
      </c>
      <c r="M26" s="320">
        <v>0</v>
      </c>
      <c r="N26" s="321">
        <v>5.5033465868958409</v>
      </c>
      <c r="O26" s="323">
        <v>0</v>
      </c>
      <c r="P26" s="320">
        <v>7.7778135184570552</v>
      </c>
      <c r="Q26" s="302">
        <v>0</v>
      </c>
    </row>
    <row r="27" spans="1:17" ht="12.75" customHeight="1">
      <c r="A27" s="288">
        <v>1</v>
      </c>
      <c r="B27" s="816">
        <v>45611</v>
      </c>
      <c r="C27" s="817"/>
      <c r="D27" s="319">
        <v>8.2335841055546144</v>
      </c>
      <c r="E27" s="320">
        <v>0</v>
      </c>
      <c r="F27" s="321">
        <v>7.4307226986765285</v>
      </c>
      <c r="G27" s="322">
        <v>0</v>
      </c>
      <c r="H27" s="321">
        <v>8.4097067595265464</v>
      </c>
      <c r="I27" s="320">
        <v>0</v>
      </c>
      <c r="J27" s="321">
        <v>7.9054699916450533</v>
      </c>
      <c r="K27" s="322">
        <v>0</v>
      </c>
      <c r="L27" s="321">
        <v>7.184386073612492</v>
      </c>
      <c r="M27" s="320">
        <v>0</v>
      </c>
      <c r="N27" s="321">
        <v>7.0995408422907635</v>
      </c>
      <c r="O27" s="323">
        <v>0</v>
      </c>
      <c r="P27" s="320">
        <v>7.7751160320510992</v>
      </c>
      <c r="Q27" s="302">
        <v>0</v>
      </c>
    </row>
    <row r="28" spans="1:17" ht="12.75" customHeight="1">
      <c r="A28" s="288">
        <v>0</v>
      </c>
      <c r="B28" s="816">
        <v>45641</v>
      </c>
      <c r="C28" s="817"/>
      <c r="D28" s="319">
        <v>8.5990238939395169</v>
      </c>
      <c r="E28" s="320">
        <v>0</v>
      </c>
      <c r="F28" s="321">
        <v>8.2879233837497743</v>
      </c>
      <c r="G28" s="322">
        <v>0</v>
      </c>
      <c r="H28" s="321">
        <v>8.7579372874416315</v>
      </c>
      <c r="I28" s="320">
        <v>0</v>
      </c>
      <c r="J28" s="321">
        <v>8.2602461541530161</v>
      </c>
      <c r="K28" s="322">
        <v>0</v>
      </c>
      <c r="L28" s="321">
        <v>8.3558306409090566</v>
      </c>
      <c r="M28" s="320">
        <v>0</v>
      </c>
      <c r="N28" s="321">
        <v>9.3829576302124416</v>
      </c>
      <c r="O28" s="323">
        <v>0</v>
      </c>
      <c r="P28" s="320">
        <v>7.9102207127751401</v>
      </c>
      <c r="Q28" s="302">
        <v>0</v>
      </c>
    </row>
    <row r="29" spans="1:17" ht="12.75" customHeight="1" thickBot="1">
      <c r="B29" s="304"/>
      <c r="C29" s="305"/>
      <c r="D29" s="306"/>
      <c r="E29" s="307"/>
      <c r="F29" s="308"/>
      <c r="G29" s="309"/>
      <c r="H29" s="310"/>
      <c r="I29" s="310"/>
      <c r="J29" s="311"/>
      <c r="K29" s="309"/>
      <c r="L29" s="310"/>
      <c r="M29" s="310"/>
      <c r="N29" s="311"/>
      <c r="O29" s="312"/>
      <c r="P29" s="313"/>
      <c r="Q29" s="314"/>
    </row>
    <row r="30" spans="1:17" ht="12.75" customHeight="1">
      <c r="B30" s="315" t="s">
        <v>401</v>
      </c>
      <c r="L30" s="316" t="s">
        <v>287</v>
      </c>
    </row>
    <row r="31" spans="1:17" ht="12.75" customHeight="1">
      <c r="B31" s="315"/>
      <c r="L31" s="316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topLeftCell="A2" zoomScale="85" zoomScaleNormal="85" zoomScalePageLayoutView="90" workbookViewId="0">
      <selection activeCell="B6" sqref="B6:C33"/>
    </sheetView>
  </sheetViews>
  <sheetFormatPr baseColWidth="10" defaultColWidth="11.44140625" defaultRowHeight="12.75" customHeight="1"/>
  <cols>
    <col min="1" max="1" width="12.5546875" style="288" customWidth="1"/>
    <col min="2" max="2" width="9.44140625" style="33" customWidth="1"/>
    <col min="3" max="4" width="10.6640625" style="33" customWidth="1"/>
    <col min="5" max="5" width="3" style="33" customWidth="1"/>
    <col min="6" max="6" width="10.6640625" style="33" customWidth="1"/>
    <col min="7" max="7" width="1.6640625" style="33" customWidth="1"/>
    <col min="8" max="8" width="11.33203125" style="33" customWidth="1"/>
    <col min="9" max="9" width="1.5546875" style="33" customWidth="1"/>
    <col min="10" max="10" width="11" style="33" customWidth="1"/>
    <col min="11" max="11" width="1.6640625" style="33" customWidth="1"/>
    <col min="12" max="12" width="15.6640625" style="33" customWidth="1"/>
    <col min="13" max="13" width="2" style="33" customWidth="1"/>
    <col min="14" max="14" width="15.5546875" style="33" customWidth="1"/>
    <col min="15" max="16384" width="11.44140625" style="33"/>
  </cols>
  <sheetData>
    <row r="1" spans="1:14" ht="27.75" customHeight="1" thickBot="1">
      <c r="B1" s="831" t="s">
        <v>416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324"/>
    </row>
    <row r="2" spans="1:14" ht="12.75" customHeight="1" thickBot="1">
      <c r="B2" s="845" t="s">
        <v>6</v>
      </c>
      <c r="C2" s="846"/>
      <c r="D2" s="849" t="s">
        <v>212</v>
      </c>
      <c r="E2" s="850"/>
      <c r="F2" s="850"/>
      <c r="G2" s="850"/>
      <c r="H2" s="850"/>
      <c r="I2" s="850"/>
      <c r="J2" s="850"/>
      <c r="K2" s="850"/>
      <c r="L2" s="850"/>
      <c r="M2" s="851"/>
      <c r="N2" s="325"/>
    </row>
    <row r="3" spans="1:14" ht="15" customHeight="1" thickBot="1">
      <c r="B3" s="847"/>
      <c r="C3" s="848"/>
      <c r="D3" s="849" t="s">
        <v>92</v>
      </c>
      <c r="E3" s="850"/>
      <c r="F3" s="850"/>
      <c r="G3" s="850"/>
      <c r="H3" s="850"/>
      <c r="I3" s="850"/>
      <c r="J3" s="850"/>
      <c r="K3" s="850"/>
      <c r="L3" s="845" t="s">
        <v>190</v>
      </c>
      <c r="M3" s="846"/>
      <c r="N3" s="325"/>
    </row>
    <row r="4" spans="1:14" ht="29.25" customHeight="1" thickBot="1">
      <c r="B4" s="847"/>
      <c r="C4" s="848"/>
      <c r="D4" s="832" t="s">
        <v>93</v>
      </c>
      <c r="E4" s="833"/>
      <c r="F4" s="837" t="s">
        <v>16</v>
      </c>
      <c r="G4" s="838"/>
      <c r="H4" s="833" t="s">
        <v>17</v>
      </c>
      <c r="I4" s="833"/>
      <c r="J4" s="837" t="s">
        <v>18</v>
      </c>
      <c r="K4" s="833"/>
      <c r="L4" s="852"/>
      <c r="M4" s="853"/>
    </row>
    <row r="5" spans="1:14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326"/>
      <c r="L5" s="291"/>
      <c r="M5" s="290"/>
    </row>
    <row r="6" spans="1:14" ht="12.75" customHeight="1">
      <c r="A6" s="288">
        <v>23</v>
      </c>
      <c r="B6" s="843">
        <v>44849</v>
      </c>
      <c r="C6" s="844"/>
      <c r="D6" s="328">
        <v>2206</v>
      </c>
      <c r="E6" s="329">
        <v>0</v>
      </c>
      <c r="F6" s="330">
        <v>0</v>
      </c>
      <c r="G6" s="331">
        <v>0</v>
      </c>
      <c r="H6" s="332">
        <v>60</v>
      </c>
      <c r="I6" s="329">
        <v>0</v>
      </c>
      <c r="J6" s="333">
        <v>2146</v>
      </c>
      <c r="K6" s="329">
        <v>0</v>
      </c>
      <c r="L6" s="334">
        <v>829</v>
      </c>
      <c r="M6" s="335">
        <v>0</v>
      </c>
    </row>
    <row r="7" spans="1:14" ht="12.75" customHeight="1">
      <c r="A7" s="288">
        <v>22</v>
      </c>
      <c r="B7" s="843">
        <v>44880</v>
      </c>
      <c r="C7" s="844"/>
      <c r="D7" s="328">
        <v>2133</v>
      </c>
      <c r="E7" s="329">
        <v>0</v>
      </c>
      <c r="F7" s="330">
        <v>4</v>
      </c>
      <c r="G7" s="331">
        <v>0</v>
      </c>
      <c r="H7" s="332">
        <v>148</v>
      </c>
      <c r="I7" s="329">
        <v>0</v>
      </c>
      <c r="J7" s="333">
        <v>1981</v>
      </c>
      <c r="K7" s="329">
        <v>0</v>
      </c>
      <c r="L7" s="334">
        <v>820</v>
      </c>
      <c r="M7" s="335">
        <v>0</v>
      </c>
    </row>
    <row r="8" spans="1:14" ht="12.75" customHeight="1">
      <c r="A8" s="288">
        <v>21</v>
      </c>
      <c r="B8" s="843">
        <v>44910</v>
      </c>
      <c r="C8" s="844"/>
      <c r="D8" s="328">
        <v>1247</v>
      </c>
      <c r="E8" s="329">
        <v>0</v>
      </c>
      <c r="F8" s="330">
        <v>3</v>
      </c>
      <c r="G8" s="331">
        <v>0</v>
      </c>
      <c r="H8" s="332">
        <v>151</v>
      </c>
      <c r="I8" s="329">
        <v>0</v>
      </c>
      <c r="J8" s="333">
        <v>1093</v>
      </c>
      <c r="K8" s="329">
        <v>0</v>
      </c>
      <c r="L8" s="334">
        <v>568</v>
      </c>
      <c r="M8" s="335">
        <v>0</v>
      </c>
    </row>
    <row r="9" spans="1:14" ht="12.75" customHeight="1">
      <c r="A9" s="288">
        <v>20</v>
      </c>
      <c r="B9" s="843">
        <v>44941</v>
      </c>
      <c r="C9" s="844"/>
      <c r="D9" s="328">
        <v>1762</v>
      </c>
      <c r="E9" s="329">
        <v>0</v>
      </c>
      <c r="F9" s="330">
        <v>2</v>
      </c>
      <c r="G9" s="331">
        <v>0</v>
      </c>
      <c r="H9" s="332">
        <v>157</v>
      </c>
      <c r="I9" s="329">
        <v>0</v>
      </c>
      <c r="J9" s="333">
        <v>1603</v>
      </c>
      <c r="K9" s="329">
        <v>0</v>
      </c>
      <c r="L9" s="334">
        <v>836</v>
      </c>
      <c r="M9" s="335">
        <v>0</v>
      </c>
    </row>
    <row r="10" spans="1:14" ht="12.75" customHeight="1">
      <c r="A10" s="288">
        <v>19</v>
      </c>
      <c r="B10" s="843">
        <v>44972</v>
      </c>
      <c r="C10" s="844"/>
      <c r="D10" s="328">
        <v>2141</v>
      </c>
      <c r="E10" s="329">
        <v>0</v>
      </c>
      <c r="F10" s="330">
        <v>9</v>
      </c>
      <c r="G10" s="331">
        <v>0</v>
      </c>
      <c r="H10" s="332">
        <v>163</v>
      </c>
      <c r="I10" s="329">
        <v>0</v>
      </c>
      <c r="J10" s="333">
        <v>1969</v>
      </c>
      <c r="K10" s="329">
        <v>0</v>
      </c>
      <c r="L10" s="334">
        <v>973</v>
      </c>
      <c r="M10" s="335">
        <v>0</v>
      </c>
    </row>
    <row r="11" spans="1:14" ht="12.75" customHeight="1">
      <c r="A11" s="288">
        <v>18</v>
      </c>
      <c r="B11" s="843">
        <v>45000</v>
      </c>
      <c r="C11" s="844"/>
      <c r="D11" s="328">
        <v>2861</v>
      </c>
      <c r="E11" s="329">
        <v>0</v>
      </c>
      <c r="F11" s="330">
        <v>2</v>
      </c>
      <c r="G11" s="331">
        <v>0</v>
      </c>
      <c r="H11" s="332">
        <v>171</v>
      </c>
      <c r="I11" s="329">
        <v>0</v>
      </c>
      <c r="J11" s="333">
        <v>2688</v>
      </c>
      <c r="K11" s="329">
        <v>0</v>
      </c>
      <c r="L11" s="334">
        <v>1246</v>
      </c>
      <c r="M11" s="335">
        <v>0</v>
      </c>
    </row>
    <row r="12" spans="1:14" ht="12.75" customHeight="1">
      <c r="A12" s="288">
        <v>17</v>
      </c>
      <c r="B12" s="843">
        <v>45031</v>
      </c>
      <c r="C12" s="844"/>
      <c r="D12" s="328">
        <v>3176</v>
      </c>
      <c r="E12" s="329">
        <v>0</v>
      </c>
      <c r="F12" s="336">
        <v>4</v>
      </c>
      <c r="G12" s="331">
        <v>0</v>
      </c>
      <c r="H12" s="332">
        <v>143</v>
      </c>
      <c r="I12" s="329">
        <v>0</v>
      </c>
      <c r="J12" s="333">
        <v>3029</v>
      </c>
      <c r="K12" s="329">
        <v>0</v>
      </c>
      <c r="L12" s="334">
        <v>1088</v>
      </c>
      <c r="M12" s="335">
        <v>0</v>
      </c>
    </row>
    <row r="13" spans="1:14" ht="12.75" customHeight="1">
      <c r="A13" s="288">
        <v>16</v>
      </c>
      <c r="B13" s="843">
        <v>45061</v>
      </c>
      <c r="C13" s="844"/>
      <c r="D13" s="328">
        <v>2995</v>
      </c>
      <c r="E13" s="329">
        <v>0</v>
      </c>
      <c r="F13" s="330">
        <v>4</v>
      </c>
      <c r="G13" s="331">
        <v>0</v>
      </c>
      <c r="H13" s="332">
        <v>156</v>
      </c>
      <c r="I13" s="329">
        <v>0</v>
      </c>
      <c r="J13" s="333">
        <v>2835</v>
      </c>
      <c r="K13" s="329">
        <v>0</v>
      </c>
      <c r="L13" s="334">
        <v>1217</v>
      </c>
      <c r="M13" s="335">
        <v>0</v>
      </c>
    </row>
    <row r="14" spans="1:14" ht="12.75" customHeight="1">
      <c r="A14" s="288">
        <v>15</v>
      </c>
      <c r="B14" s="843">
        <v>45092</v>
      </c>
      <c r="C14" s="844"/>
      <c r="D14" s="328">
        <v>2252</v>
      </c>
      <c r="E14" s="329">
        <v>0</v>
      </c>
      <c r="F14" s="330">
        <v>0</v>
      </c>
      <c r="G14" s="331">
        <v>0</v>
      </c>
      <c r="H14" s="332">
        <v>161</v>
      </c>
      <c r="I14" s="329">
        <v>0</v>
      </c>
      <c r="J14" s="333">
        <v>2091</v>
      </c>
      <c r="K14" s="329">
        <v>0</v>
      </c>
      <c r="L14" s="334">
        <v>1057</v>
      </c>
      <c r="M14" s="335">
        <v>0</v>
      </c>
    </row>
    <row r="15" spans="1:14" ht="12.75" customHeight="1">
      <c r="A15" s="288">
        <v>14</v>
      </c>
      <c r="B15" s="843">
        <v>45122</v>
      </c>
      <c r="C15" s="844"/>
      <c r="D15" s="328">
        <v>2459</v>
      </c>
      <c r="E15" s="329">
        <v>0</v>
      </c>
      <c r="F15" s="330">
        <v>3</v>
      </c>
      <c r="G15" s="331">
        <v>0</v>
      </c>
      <c r="H15" s="332">
        <v>164</v>
      </c>
      <c r="I15" s="329">
        <v>0</v>
      </c>
      <c r="J15" s="333">
        <v>2292</v>
      </c>
      <c r="K15" s="329">
        <v>0</v>
      </c>
      <c r="L15" s="334">
        <v>1120</v>
      </c>
      <c r="M15" s="335">
        <v>0</v>
      </c>
    </row>
    <row r="16" spans="1:14" ht="12.75" customHeight="1">
      <c r="A16" s="288">
        <v>13</v>
      </c>
      <c r="B16" s="843">
        <v>45153</v>
      </c>
      <c r="C16" s="844"/>
      <c r="D16" s="328">
        <v>2193</v>
      </c>
      <c r="E16" s="329">
        <v>0</v>
      </c>
      <c r="F16" s="330">
        <v>8</v>
      </c>
      <c r="G16" s="331">
        <v>0</v>
      </c>
      <c r="H16" s="332">
        <v>157</v>
      </c>
      <c r="I16" s="329">
        <v>0</v>
      </c>
      <c r="J16" s="333">
        <v>2028</v>
      </c>
      <c r="K16" s="329">
        <v>0</v>
      </c>
      <c r="L16" s="334">
        <v>891</v>
      </c>
      <c r="M16" s="335">
        <v>0</v>
      </c>
    </row>
    <row r="17" spans="1:13" ht="12.75" customHeight="1">
      <c r="A17" s="288">
        <v>12</v>
      </c>
      <c r="B17" s="843">
        <v>45184</v>
      </c>
      <c r="C17" s="844"/>
      <c r="D17" s="328">
        <v>2048</v>
      </c>
      <c r="E17" s="329">
        <v>0</v>
      </c>
      <c r="F17" s="330">
        <v>1</v>
      </c>
      <c r="G17" s="331">
        <v>0</v>
      </c>
      <c r="H17" s="332">
        <v>183</v>
      </c>
      <c r="I17" s="329">
        <v>0</v>
      </c>
      <c r="J17" s="333">
        <v>1864</v>
      </c>
      <c r="K17" s="329">
        <v>0</v>
      </c>
      <c r="L17" s="334">
        <v>890</v>
      </c>
      <c r="M17" s="335">
        <v>0</v>
      </c>
    </row>
    <row r="18" spans="1:13" ht="12.75" customHeight="1">
      <c r="A18" s="288">
        <v>11</v>
      </c>
      <c r="B18" s="843">
        <v>45214</v>
      </c>
      <c r="C18" s="844"/>
      <c r="D18" s="328">
        <v>2132</v>
      </c>
      <c r="E18" s="329">
        <v>0</v>
      </c>
      <c r="F18" s="330">
        <v>3</v>
      </c>
      <c r="G18" s="331">
        <v>0</v>
      </c>
      <c r="H18" s="332">
        <v>191</v>
      </c>
      <c r="I18" s="329">
        <v>0</v>
      </c>
      <c r="J18" s="333">
        <v>1938</v>
      </c>
      <c r="K18" s="329">
        <v>0</v>
      </c>
      <c r="L18" s="334">
        <v>922</v>
      </c>
      <c r="M18" s="335">
        <v>0</v>
      </c>
    </row>
    <row r="19" spans="1:13" ht="12.75" customHeight="1">
      <c r="A19" s="288">
        <v>10</v>
      </c>
      <c r="B19" s="843">
        <v>45245</v>
      </c>
      <c r="C19" s="844"/>
      <c r="D19" s="328">
        <v>2172</v>
      </c>
      <c r="E19" s="329">
        <v>0</v>
      </c>
      <c r="F19" s="330">
        <v>6</v>
      </c>
      <c r="G19" s="331">
        <v>0</v>
      </c>
      <c r="H19" s="332">
        <v>148</v>
      </c>
      <c r="I19" s="329">
        <v>0</v>
      </c>
      <c r="J19" s="333">
        <v>2018</v>
      </c>
      <c r="K19" s="329">
        <v>0</v>
      </c>
      <c r="L19" s="334">
        <v>900</v>
      </c>
      <c r="M19" s="335">
        <v>0</v>
      </c>
    </row>
    <row r="20" spans="1:13" ht="12.75" customHeight="1">
      <c r="A20" s="288">
        <v>9</v>
      </c>
      <c r="B20" s="843">
        <v>45275</v>
      </c>
      <c r="C20" s="844"/>
      <c r="D20" s="328">
        <v>1369</v>
      </c>
      <c r="E20" s="329">
        <v>0</v>
      </c>
      <c r="F20" s="330">
        <v>4</v>
      </c>
      <c r="G20" s="331">
        <v>0</v>
      </c>
      <c r="H20" s="332">
        <v>136</v>
      </c>
      <c r="I20" s="329">
        <v>0</v>
      </c>
      <c r="J20" s="333">
        <v>1229</v>
      </c>
      <c r="K20" s="329">
        <v>0</v>
      </c>
      <c r="L20" s="334">
        <v>707</v>
      </c>
      <c r="M20" s="335">
        <v>0</v>
      </c>
    </row>
    <row r="21" spans="1:13" ht="12.75" customHeight="1">
      <c r="A21" s="288">
        <v>8</v>
      </c>
      <c r="B21" s="843">
        <v>45306</v>
      </c>
      <c r="C21" s="844"/>
      <c r="D21" s="328">
        <v>2056</v>
      </c>
      <c r="E21" s="329">
        <v>0</v>
      </c>
      <c r="F21" s="330">
        <v>4</v>
      </c>
      <c r="G21" s="331">
        <v>0</v>
      </c>
      <c r="H21" s="332">
        <v>141</v>
      </c>
      <c r="I21" s="329">
        <v>0</v>
      </c>
      <c r="J21" s="333">
        <v>1911</v>
      </c>
      <c r="K21" s="329">
        <v>0</v>
      </c>
      <c r="L21" s="334">
        <v>1101</v>
      </c>
      <c r="M21" s="335">
        <v>0</v>
      </c>
    </row>
    <row r="22" spans="1:13" ht="12.75" customHeight="1">
      <c r="A22" s="288">
        <v>7</v>
      </c>
      <c r="B22" s="843">
        <v>45337</v>
      </c>
      <c r="C22" s="844"/>
      <c r="D22" s="328">
        <v>2468</v>
      </c>
      <c r="E22" s="329">
        <v>0</v>
      </c>
      <c r="F22" s="330">
        <v>2</v>
      </c>
      <c r="G22" s="331">
        <v>0</v>
      </c>
      <c r="H22" s="332">
        <v>193</v>
      </c>
      <c r="I22" s="329">
        <v>0</v>
      </c>
      <c r="J22" s="333">
        <v>2273</v>
      </c>
      <c r="K22" s="329">
        <v>0</v>
      </c>
      <c r="L22" s="334">
        <v>1258</v>
      </c>
      <c r="M22" s="335">
        <v>0</v>
      </c>
    </row>
    <row r="23" spans="1:13" ht="12.75" customHeight="1">
      <c r="A23" s="288">
        <v>6</v>
      </c>
      <c r="B23" s="843">
        <v>45366</v>
      </c>
      <c r="C23" s="844"/>
      <c r="D23" s="328">
        <v>2658</v>
      </c>
      <c r="E23" s="329">
        <v>0</v>
      </c>
      <c r="F23" s="330">
        <v>4</v>
      </c>
      <c r="G23" s="331">
        <v>0</v>
      </c>
      <c r="H23" s="332">
        <v>39</v>
      </c>
      <c r="I23" s="329">
        <v>0</v>
      </c>
      <c r="J23" s="333">
        <v>2615</v>
      </c>
      <c r="K23" s="329">
        <v>0</v>
      </c>
      <c r="L23" s="334">
        <v>1278</v>
      </c>
      <c r="M23" s="335">
        <v>0</v>
      </c>
    </row>
    <row r="24" spans="1:13" ht="12.75" customHeight="1">
      <c r="A24" s="288">
        <v>5</v>
      </c>
      <c r="B24" s="843">
        <v>45397</v>
      </c>
      <c r="C24" s="844"/>
      <c r="D24" s="328">
        <v>3500</v>
      </c>
      <c r="E24" s="329">
        <v>0</v>
      </c>
      <c r="F24" s="330">
        <v>8</v>
      </c>
      <c r="G24" s="331">
        <v>0</v>
      </c>
      <c r="H24" s="332">
        <v>196</v>
      </c>
      <c r="I24" s="329">
        <v>0</v>
      </c>
      <c r="J24" s="333">
        <v>3296</v>
      </c>
      <c r="K24" s="329">
        <v>0</v>
      </c>
      <c r="L24" s="334">
        <v>1333</v>
      </c>
      <c r="M24" s="335">
        <v>0</v>
      </c>
    </row>
    <row r="25" spans="1:13" ht="12.75" customHeight="1">
      <c r="A25" s="288">
        <v>4</v>
      </c>
      <c r="B25" s="843">
        <v>45427</v>
      </c>
      <c r="C25" s="844"/>
      <c r="D25" s="328">
        <v>2371</v>
      </c>
      <c r="E25" s="329">
        <v>0</v>
      </c>
      <c r="F25" s="330">
        <v>10</v>
      </c>
      <c r="G25" s="331">
        <v>0</v>
      </c>
      <c r="H25" s="332">
        <v>173</v>
      </c>
      <c r="I25" s="329">
        <v>0</v>
      </c>
      <c r="J25" s="333">
        <v>2188</v>
      </c>
      <c r="K25" s="329">
        <v>0</v>
      </c>
      <c r="L25" s="334">
        <v>1121</v>
      </c>
      <c r="M25" s="335">
        <v>0</v>
      </c>
    </row>
    <row r="26" spans="1:13" ht="12.75" customHeight="1">
      <c r="A26" s="288">
        <v>3</v>
      </c>
      <c r="B26" s="843">
        <v>45458</v>
      </c>
      <c r="C26" s="844"/>
      <c r="D26" s="328">
        <v>2120</v>
      </c>
      <c r="E26" s="329">
        <v>0</v>
      </c>
      <c r="F26" s="330">
        <v>4</v>
      </c>
      <c r="G26" s="331">
        <v>0</v>
      </c>
      <c r="H26" s="332">
        <v>152</v>
      </c>
      <c r="I26" s="329">
        <v>0</v>
      </c>
      <c r="J26" s="333">
        <v>1964</v>
      </c>
      <c r="K26" s="329">
        <v>0</v>
      </c>
      <c r="L26" s="334">
        <v>1105</v>
      </c>
      <c r="M26" s="335">
        <v>0</v>
      </c>
    </row>
    <row r="27" spans="1:13" ht="12.75" customHeight="1">
      <c r="A27" s="288">
        <v>2</v>
      </c>
      <c r="B27" s="843">
        <v>45488</v>
      </c>
      <c r="C27" s="844"/>
      <c r="D27" s="328">
        <v>3108</v>
      </c>
      <c r="E27" s="329">
        <v>0</v>
      </c>
      <c r="F27" s="330">
        <v>8</v>
      </c>
      <c r="G27" s="331">
        <v>0</v>
      </c>
      <c r="H27" s="332">
        <v>211</v>
      </c>
      <c r="I27" s="329">
        <v>0</v>
      </c>
      <c r="J27" s="333">
        <v>2889</v>
      </c>
      <c r="K27" s="329">
        <v>0</v>
      </c>
      <c r="L27" s="334">
        <v>1161</v>
      </c>
      <c r="M27" s="335">
        <v>0</v>
      </c>
    </row>
    <row r="28" spans="1:13" ht="12.75" customHeight="1">
      <c r="A28" s="288">
        <v>1</v>
      </c>
      <c r="B28" s="843">
        <v>45519</v>
      </c>
      <c r="C28" s="844"/>
      <c r="D28" s="328">
        <v>2352</v>
      </c>
      <c r="E28" s="329">
        <v>0</v>
      </c>
      <c r="F28" s="330">
        <v>6</v>
      </c>
      <c r="G28" s="331">
        <v>0</v>
      </c>
      <c r="H28" s="332">
        <v>190</v>
      </c>
      <c r="I28" s="329">
        <v>0</v>
      </c>
      <c r="J28" s="333">
        <v>2156</v>
      </c>
      <c r="K28" s="329">
        <v>0</v>
      </c>
      <c r="L28" s="334">
        <v>888</v>
      </c>
      <c r="M28" s="335">
        <v>0</v>
      </c>
    </row>
    <row r="29" spans="1:13" ht="12.75" customHeight="1">
      <c r="A29" s="288">
        <v>0</v>
      </c>
      <c r="B29" s="843">
        <v>45550</v>
      </c>
      <c r="C29" s="844"/>
      <c r="D29" s="328">
        <v>3597</v>
      </c>
      <c r="E29" s="329">
        <v>0</v>
      </c>
      <c r="F29" s="330">
        <v>3</v>
      </c>
      <c r="G29" s="331">
        <v>0</v>
      </c>
      <c r="H29" s="332">
        <v>208</v>
      </c>
      <c r="I29" s="329">
        <v>0</v>
      </c>
      <c r="J29" s="333">
        <v>3386</v>
      </c>
      <c r="K29" s="329">
        <v>0</v>
      </c>
      <c r="L29" s="334">
        <v>881</v>
      </c>
      <c r="M29" s="335">
        <v>0</v>
      </c>
    </row>
    <row r="30" spans="1:13" ht="12.75" customHeight="1">
      <c r="B30" s="337"/>
      <c r="C30" s="338"/>
      <c r="D30" s="328"/>
      <c r="E30" s="339"/>
      <c r="F30" s="340"/>
      <c r="G30" s="341"/>
      <c r="H30" s="339"/>
      <c r="I30" s="339"/>
      <c r="J30" s="342"/>
      <c r="K30" s="339"/>
      <c r="L30" s="343"/>
      <c r="M30" s="344"/>
    </row>
    <row r="31" spans="1:13" ht="12.75" customHeight="1">
      <c r="A31" s="288">
        <v>2022</v>
      </c>
      <c r="B31" s="854" t="s">
        <v>542</v>
      </c>
      <c r="C31" s="855"/>
      <c r="D31" s="345">
        <v>24230</v>
      </c>
      <c r="E31" s="346"/>
      <c r="F31" s="786">
        <v>49</v>
      </c>
      <c r="G31" s="348"/>
      <c r="H31" s="349">
        <v>1503</v>
      </c>
      <c r="I31" s="346"/>
      <c r="J31" s="787">
        <v>22678</v>
      </c>
      <c r="K31" s="346"/>
      <c r="L31" s="350">
        <v>10126</v>
      </c>
      <c r="M31" s="351"/>
    </row>
    <row r="32" spans="1:13" ht="12.75" customHeight="1">
      <c r="A32" s="288">
        <v>2021</v>
      </c>
      <c r="B32" s="854" t="s">
        <v>543</v>
      </c>
      <c r="C32" s="855"/>
      <c r="D32" s="345">
        <v>21887</v>
      </c>
      <c r="E32" s="346"/>
      <c r="F32" s="786">
        <v>33</v>
      </c>
      <c r="G32" s="348"/>
      <c r="H32" s="349">
        <v>1455</v>
      </c>
      <c r="I32" s="352"/>
      <c r="J32" s="787">
        <v>20399</v>
      </c>
      <c r="K32" s="346"/>
      <c r="L32" s="350">
        <v>9318</v>
      </c>
      <c r="M32" s="351"/>
    </row>
    <row r="33" spans="2:13" ht="12.75" customHeight="1">
      <c r="B33" s="689" t="s">
        <v>5</v>
      </c>
      <c r="C33" s="353" t="str">
        <f>IF(MONTH(B29)&lt;7,MONTH(B29)&amp;" premiers mois",MONTH(B29)&amp;" mois")</f>
        <v>9 mois</v>
      </c>
      <c r="D33" s="354">
        <v>0.10704984694110653</v>
      </c>
      <c r="E33" s="354"/>
      <c r="F33" s="788">
        <v>0.48484848484848486</v>
      </c>
      <c r="G33" s="355"/>
      <c r="H33" s="354">
        <v>3.2989690721649589E-2</v>
      </c>
      <c r="I33" s="354"/>
      <c r="J33" s="788">
        <v>0.11172116280209821</v>
      </c>
      <c r="K33" s="354"/>
      <c r="L33" s="356">
        <v>8.6713887100236198E-2</v>
      </c>
      <c r="M33" s="357"/>
    </row>
    <row r="34" spans="2:13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60"/>
      <c r="L34" s="363"/>
      <c r="M34" s="359"/>
    </row>
    <row r="35" spans="2:13" ht="12.75" customHeight="1">
      <c r="B35" s="315" t="s">
        <v>402</v>
      </c>
      <c r="J35" s="316" t="s">
        <v>331</v>
      </c>
      <c r="K35" s="316"/>
      <c r="L35" s="316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8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topLeftCell="A2" zoomScale="90" zoomScaleNormal="90" zoomScaleSheetLayoutView="80" workbookViewId="0">
      <selection activeCell="AK18" sqref="AK18"/>
    </sheetView>
  </sheetViews>
  <sheetFormatPr baseColWidth="10" defaultColWidth="11.44140625" defaultRowHeight="12.75" customHeight="1"/>
  <cols>
    <col min="1" max="1" width="12.5546875" style="288" customWidth="1"/>
    <col min="2" max="2" width="9.88671875" style="33" customWidth="1"/>
    <col min="3" max="3" width="13" style="33" customWidth="1"/>
    <col min="4" max="4" width="10.6640625" style="33" customWidth="1"/>
    <col min="5" max="5" width="2.6640625" style="33" customWidth="1"/>
    <col min="6" max="6" width="10.6640625" style="33" customWidth="1"/>
    <col min="7" max="7" width="2.5546875" style="33" customWidth="1"/>
    <col min="8" max="8" width="11.33203125" style="33" customWidth="1"/>
    <col min="9" max="9" width="2.6640625" style="33" customWidth="1"/>
    <col min="10" max="10" width="11" style="33" customWidth="1"/>
    <col min="11" max="11" width="2.5546875" style="33" customWidth="1"/>
    <col min="12" max="12" width="15.5546875" style="33" hidden="1" customWidth="1"/>
    <col min="13" max="13" width="12.5546875" style="33" hidden="1" customWidth="1"/>
    <col min="14" max="14" width="12.33203125" style="33" hidden="1" customWidth="1"/>
    <col min="15" max="15" width="13.33203125" style="33" hidden="1" customWidth="1"/>
    <col min="16" max="16" width="11.6640625" style="33" hidden="1" customWidth="1"/>
    <col min="17" max="17" width="12.33203125" style="33" hidden="1" customWidth="1"/>
    <col min="18" max="18" width="12" style="33" hidden="1" customWidth="1"/>
    <col min="19" max="19" width="12.44140625" style="33" hidden="1" customWidth="1"/>
    <col min="20" max="21" width="12.6640625" style="33" hidden="1" customWidth="1"/>
    <col min="22" max="24" width="11.6640625" style="33" hidden="1" customWidth="1"/>
    <col min="25" max="25" width="11.5546875" style="33" hidden="1" customWidth="1"/>
    <col min="26" max="27" width="12.33203125" style="33" hidden="1" customWidth="1"/>
    <col min="28" max="28" width="11.5546875" style="33" hidden="1" customWidth="1"/>
    <col min="29" max="29" width="12" style="33" hidden="1" customWidth="1"/>
    <col min="30" max="30" width="11.6640625" style="33" hidden="1" customWidth="1"/>
    <col min="31" max="31" width="12.33203125" style="33" hidden="1" customWidth="1"/>
    <col min="32" max="32" width="12" style="33" hidden="1" customWidth="1"/>
    <col min="33" max="33" width="12.6640625" style="33" hidden="1" customWidth="1"/>
    <col min="34" max="34" width="0" style="33" hidden="1" customWidth="1"/>
    <col min="35" max="16384" width="11.44140625" style="33"/>
  </cols>
  <sheetData>
    <row r="1" spans="1:33" ht="37.5" customHeight="1" thickBot="1">
      <c r="B1" s="831" t="s">
        <v>417</v>
      </c>
      <c r="C1" s="831"/>
      <c r="D1" s="831"/>
      <c r="E1" s="831"/>
      <c r="F1" s="831"/>
      <c r="G1" s="831"/>
      <c r="H1" s="831"/>
      <c r="I1" s="831"/>
      <c r="J1" s="831"/>
      <c r="K1" s="831"/>
      <c r="L1" s="324"/>
    </row>
    <row r="2" spans="1:33" ht="17.25" customHeight="1" thickBot="1">
      <c r="B2" s="845" t="s">
        <v>6</v>
      </c>
      <c r="C2" s="846"/>
      <c r="D2" s="849" t="s">
        <v>291</v>
      </c>
      <c r="E2" s="850"/>
      <c r="F2" s="850"/>
      <c r="G2" s="850"/>
      <c r="H2" s="850"/>
      <c r="I2" s="850"/>
      <c r="J2" s="850"/>
      <c r="K2" s="851"/>
      <c r="L2" s="325"/>
    </row>
    <row r="3" spans="1:33" ht="15" customHeight="1" thickBot="1">
      <c r="B3" s="847"/>
      <c r="C3" s="848"/>
      <c r="D3" s="849" t="s">
        <v>193</v>
      </c>
      <c r="E3" s="850"/>
      <c r="F3" s="850"/>
      <c r="G3" s="850"/>
      <c r="H3" s="850"/>
      <c r="I3" s="850"/>
      <c r="J3" s="850"/>
      <c r="K3" s="851"/>
      <c r="L3" s="325"/>
    </row>
    <row r="4" spans="1:33" ht="16.5" customHeight="1" thickBot="1">
      <c r="B4" s="847"/>
      <c r="C4" s="848"/>
      <c r="D4" s="832" t="s">
        <v>93</v>
      </c>
      <c r="E4" s="833"/>
      <c r="F4" s="837" t="s">
        <v>60</v>
      </c>
      <c r="G4" s="838"/>
      <c r="H4" s="833" t="s">
        <v>61</v>
      </c>
      <c r="I4" s="833"/>
      <c r="J4" s="837" t="s">
        <v>62</v>
      </c>
      <c r="K4" s="839"/>
      <c r="M4" s="856">
        <v>44211</v>
      </c>
      <c r="N4" s="856">
        <v>44242</v>
      </c>
      <c r="O4" s="856">
        <v>44270</v>
      </c>
      <c r="P4" s="856">
        <v>44301</v>
      </c>
      <c r="Q4" s="856">
        <v>44331</v>
      </c>
      <c r="R4" s="856">
        <v>44362</v>
      </c>
      <c r="S4" s="856">
        <v>44392</v>
      </c>
      <c r="T4" s="856">
        <v>44423</v>
      </c>
      <c r="U4" s="856">
        <v>44454</v>
      </c>
      <c r="V4" s="856">
        <v>44484</v>
      </c>
      <c r="W4" s="856">
        <v>44515</v>
      </c>
      <c r="X4" s="856">
        <v>44545</v>
      </c>
      <c r="Y4" s="856">
        <v>44576</v>
      </c>
      <c r="Z4" s="856">
        <v>44607</v>
      </c>
      <c r="AA4" s="856">
        <v>44635</v>
      </c>
      <c r="AB4" s="856">
        <v>44666</v>
      </c>
      <c r="AC4" s="856">
        <v>44696</v>
      </c>
      <c r="AD4" s="856">
        <v>44727</v>
      </c>
      <c r="AE4" s="856">
        <v>44757</v>
      </c>
      <c r="AF4" s="856">
        <v>44788</v>
      </c>
      <c r="AG4" s="856">
        <v>44819</v>
      </c>
    </row>
    <row r="5" spans="1:33" ht="12.75" customHeight="1">
      <c r="B5" s="289" t="s">
        <v>7</v>
      </c>
      <c r="C5" s="290"/>
      <c r="D5" s="326"/>
      <c r="E5" s="326"/>
      <c r="F5" s="293"/>
      <c r="G5" s="327"/>
      <c r="H5" s="326"/>
      <c r="I5" s="326"/>
      <c r="J5" s="293"/>
      <c r="K5" s="290"/>
      <c r="M5" s="857"/>
      <c r="N5" s="857"/>
      <c r="O5" s="857"/>
      <c r="P5" s="857"/>
      <c r="Q5" s="857"/>
      <c r="R5" s="857"/>
      <c r="S5" s="857"/>
      <c r="T5" s="857"/>
      <c r="U5" s="857"/>
      <c r="V5" s="857"/>
      <c r="W5" s="857"/>
      <c r="X5" s="857"/>
      <c r="Y5" s="857"/>
      <c r="Z5" s="857"/>
      <c r="AA5" s="857"/>
      <c r="AB5" s="857"/>
      <c r="AC5" s="857"/>
      <c r="AD5" s="857"/>
      <c r="AE5" s="857"/>
      <c r="AF5" s="857"/>
      <c r="AG5" s="857"/>
    </row>
    <row r="6" spans="1:33" ht="12.75" customHeight="1">
      <c r="A6" s="288">
        <v>23</v>
      </c>
      <c r="B6" s="843">
        <v>44849</v>
      </c>
      <c r="C6" s="844"/>
      <c r="D6" s="328">
        <v>2206</v>
      </c>
      <c r="E6" s="679">
        <v>0</v>
      </c>
      <c r="F6" s="792">
        <v>11</v>
      </c>
      <c r="G6" s="680">
        <v>0</v>
      </c>
      <c r="H6" s="328">
        <v>63</v>
      </c>
      <c r="I6" s="679">
        <v>0</v>
      </c>
      <c r="J6" s="792">
        <v>755</v>
      </c>
      <c r="K6" s="681">
        <v>0</v>
      </c>
      <c r="M6" s="328">
        <v>51</v>
      </c>
      <c r="N6" s="328">
        <v>43</v>
      </c>
      <c r="O6" s="328">
        <v>37</v>
      </c>
      <c r="P6" s="328">
        <v>32</v>
      </c>
      <c r="Q6" s="328">
        <v>55</v>
      </c>
      <c r="R6" s="328">
        <v>247</v>
      </c>
      <c r="S6" s="328">
        <v>2059</v>
      </c>
      <c r="T6" s="328">
        <v>317</v>
      </c>
      <c r="U6" s="328">
        <v>37</v>
      </c>
      <c r="V6" s="328">
        <v>39</v>
      </c>
      <c r="W6" s="328">
        <v>57</v>
      </c>
      <c r="X6" s="328">
        <v>72</v>
      </c>
      <c r="Y6" s="328">
        <v>12</v>
      </c>
      <c r="Z6" s="328">
        <v>14</v>
      </c>
      <c r="AA6" s="328">
        <v>10</v>
      </c>
      <c r="AB6" s="328">
        <v>56</v>
      </c>
      <c r="AC6" s="328">
        <v>98</v>
      </c>
      <c r="AD6" s="328">
        <v>125</v>
      </c>
      <c r="AE6" s="328">
        <v>74</v>
      </c>
      <c r="AF6" s="328">
        <v>65</v>
      </c>
      <c r="AG6" s="328">
        <v>49</v>
      </c>
    </row>
    <row r="7" spans="1:33" ht="12.75" customHeight="1">
      <c r="A7" s="288">
        <v>22</v>
      </c>
      <c r="B7" s="843">
        <v>44880</v>
      </c>
      <c r="C7" s="844"/>
      <c r="D7" s="328">
        <v>2133</v>
      </c>
      <c r="E7" s="679">
        <v>0</v>
      </c>
      <c r="F7" s="792">
        <v>25</v>
      </c>
      <c r="G7" s="680">
        <v>0</v>
      </c>
      <c r="H7" s="328">
        <v>60</v>
      </c>
      <c r="I7" s="679">
        <v>0</v>
      </c>
      <c r="J7" s="792">
        <v>735</v>
      </c>
      <c r="K7" s="681">
        <v>0</v>
      </c>
      <c r="M7" s="328">
        <v>71</v>
      </c>
      <c r="N7" s="328">
        <v>296</v>
      </c>
      <c r="O7" s="328">
        <v>102</v>
      </c>
      <c r="P7" s="328">
        <v>112</v>
      </c>
      <c r="Q7" s="328">
        <v>101</v>
      </c>
      <c r="R7" s="328">
        <v>149</v>
      </c>
      <c r="S7" s="328">
        <v>129</v>
      </c>
      <c r="T7" s="328">
        <v>119</v>
      </c>
      <c r="U7" s="328">
        <v>149</v>
      </c>
      <c r="V7" s="328">
        <v>84</v>
      </c>
      <c r="W7" s="328">
        <v>109</v>
      </c>
      <c r="X7" s="328">
        <v>72</v>
      </c>
      <c r="Y7" s="328">
        <v>59</v>
      </c>
      <c r="Z7" s="328">
        <v>57</v>
      </c>
      <c r="AA7" s="328">
        <v>67</v>
      </c>
      <c r="AB7" s="328">
        <v>146</v>
      </c>
      <c r="AC7" s="328">
        <v>155</v>
      </c>
      <c r="AD7" s="328">
        <v>139.45714285714286</v>
      </c>
      <c r="AE7" s="328">
        <v>150</v>
      </c>
      <c r="AF7" s="328">
        <v>150</v>
      </c>
      <c r="AG7" s="328">
        <v>193</v>
      </c>
    </row>
    <row r="8" spans="1:33" ht="12.75" customHeight="1">
      <c r="A8" s="288">
        <v>21</v>
      </c>
      <c r="B8" s="843">
        <v>44910</v>
      </c>
      <c r="C8" s="844"/>
      <c r="D8" s="328">
        <v>1247</v>
      </c>
      <c r="E8" s="679">
        <v>0</v>
      </c>
      <c r="F8" s="792">
        <v>30</v>
      </c>
      <c r="G8" s="680">
        <v>0</v>
      </c>
      <c r="H8" s="328">
        <v>43</v>
      </c>
      <c r="I8" s="679">
        <v>0</v>
      </c>
      <c r="J8" s="792">
        <v>495</v>
      </c>
      <c r="K8" s="681">
        <v>0</v>
      </c>
      <c r="M8" s="328">
        <v>1785</v>
      </c>
      <c r="N8" s="328">
        <v>1608</v>
      </c>
      <c r="O8" s="328">
        <v>1979</v>
      </c>
      <c r="P8" s="328">
        <v>1575</v>
      </c>
      <c r="Q8" s="328">
        <v>1381</v>
      </c>
      <c r="R8" s="328">
        <v>1542</v>
      </c>
      <c r="S8" s="328">
        <v>1441</v>
      </c>
      <c r="T8" s="328">
        <v>1539</v>
      </c>
      <c r="U8" s="328">
        <v>1445</v>
      </c>
      <c r="V8" s="328">
        <v>1208</v>
      </c>
      <c r="W8" s="328">
        <v>1176</v>
      </c>
      <c r="X8" s="328">
        <v>759</v>
      </c>
      <c r="Y8" s="328">
        <v>719</v>
      </c>
      <c r="Z8" s="328">
        <v>759</v>
      </c>
      <c r="AA8" s="328">
        <v>1081</v>
      </c>
      <c r="AB8" s="328">
        <v>2101</v>
      </c>
      <c r="AC8" s="328">
        <v>2087</v>
      </c>
      <c r="AD8" s="328">
        <v>1990.5714285714287</v>
      </c>
      <c r="AE8" s="328">
        <v>2236</v>
      </c>
      <c r="AF8" s="328">
        <v>2197</v>
      </c>
      <c r="AG8" s="328">
        <v>2044</v>
      </c>
    </row>
    <row r="9" spans="1:33" ht="12.75" customHeight="1">
      <c r="A9" s="288">
        <v>20</v>
      </c>
      <c r="B9" s="843">
        <v>44941</v>
      </c>
      <c r="C9" s="844"/>
      <c r="D9" s="328">
        <v>1762</v>
      </c>
      <c r="E9" s="679">
        <v>0</v>
      </c>
      <c r="F9" s="792">
        <v>28</v>
      </c>
      <c r="G9" s="680">
        <v>0</v>
      </c>
      <c r="H9" s="328">
        <v>70</v>
      </c>
      <c r="I9" s="679">
        <v>0</v>
      </c>
      <c r="J9" s="792">
        <v>738</v>
      </c>
      <c r="K9" s="681">
        <v>0</v>
      </c>
    </row>
    <row r="10" spans="1:33" ht="12.75" customHeight="1">
      <c r="A10" s="288">
        <v>19</v>
      </c>
      <c r="B10" s="843">
        <v>44972</v>
      </c>
      <c r="C10" s="844"/>
      <c r="D10" s="328">
        <v>2141</v>
      </c>
      <c r="E10" s="679">
        <v>0</v>
      </c>
      <c r="F10" s="792">
        <v>16</v>
      </c>
      <c r="G10" s="680">
        <v>0</v>
      </c>
      <c r="H10" s="328">
        <v>76</v>
      </c>
      <c r="I10" s="679">
        <v>0</v>
      </c>
      <c r="J10" s="792">
        <v>881</v>
      </c>
      <c r="K10" s="681">
        <v>0</v>
      </c>
    </row>
    <row r="11" spans="1:33" ht="12.75" customHeight="1">
      <c r="A11" s="288">
        <v>18</v>
      </c>
      <c r="B11" s="843">
        <v>45000</v>
      </c>
      <c r="C11" s="844"/>
      <c r="D11" s="328">
        <v>2861</v>
      </c>
      <c r="E11" s="679">
        <v>0</v>
      </c>
      <c r="F11" s="792">
        <v>16</v>
      </c>
      <c r="G11" s="680">
        <v>0</v>
      </c>
      <c r="H11" s="328">
        <v>91</v>
      </c>
      <c r="I11" s="679">
        <v>0</v>
      </c>
      <c r="J11" s="792">
        <v>1139</v>
      </c>
      <c r="K11" s="681">
        <v>0</v>
      </c>
    </row>
    <row r="12" spans="1:33" ht="12.75" customHeight="1">
      <c r="A12" s="288">
        <v>17</v>
      </c>
      <c r="B12" s="843">
        <v>45031</v>
      </c>
      <c r="C12" s="844"/>
      <c r="D12" s="328">
        <v>3176</v>
      </c>
      <c r="E12" s="679">
        <v>0</v>
      </c>
      <c r="F12" s="792">
        <v>16</v>
      </c>
      <c r="G12" s="680">
        <v>0</v>
      </c>
      <c r="H12" s="328">
        <v>95</v>
      </c>
      <c r="I12" s="679">
        <v>0</v>
      </c>
      <c r="J12" s="792">
        <v>977</v>
      </c>
      <c r="K12" s="681">
        <v>0</v>
      </c>
    </row>
    <row r="13" spans="1:33" ht="12.75" customHeight="1">
      <c r="A13" s="288">
        <v>16</v>
      </c>
      <c r="B13" s="843">
        <v>45061</v>
      </c>
      <c r="C13" s="844"/>
      <c r="D13" s="328">
        <v>2995</v>
      </c>
      <c r="E13" s="679">
        <v>0</v>
      </c>
      <c r="F13" s="792">
        <v>18</v>
      </c>
      <c r="G13" s="680">
        <v>0</v>
      </c>
      <c r="H13" s="328">
        <v>83</v>
      </c>
      <c r="I13" s="679">
        <v>0</v>
      </c>
      <c r="J13" s="792">
        <v>1116</v>
      </c>
      <c r="K13" s="681">
        <v>0</v>
      </c>
    </row>
    <row r="14" spans="1:33" ht="12.75" customHeight="1">
      <c r="A14" s="288">
        <v>15</v>
      </c>
      <c r="B14" s="843">
        <v>45092</v>
      </c>
      <c r="C14" s="844"/>
      <c r="D14" s="328">
        <v>2252</v>
      </c>
      <c r="E14" s="679">
        <v>0</v>
      </c>
      <c r="F14" s="792">
        <v>26</v>
      </c>
      <c r="G14" s="680">
        <v>0</v>
      </c>
      <c r="H14" s="328">
        <v>80</v>
      </c>
      <c r="I14" s="679">
        <v>0</v>
      </c>
      <c r="J14" s="792">
        <v>951</v>
      </c>
      <c r="K14" s="681">
        <v>0</v>
      </c>
    </row>
    <row r="15" spans="1:33" ht="12.75" customHeight="1">
      <c r="A15" s="288">
        <v>14</v>
      </c>
      <c r="B15" s="843">
        <v>45122</v>
      </c>
      <c r="C15" s="844"/>
      <c r="D15" s="328">
        <v>2459</v>
      </c>
      <c r="E15" s="679">
        <v>0</v>
      </c>
      <c r="F15" s="792">
        <v>28</v>
      </c>
      <c r="G15" s="680">
        <v>0</v>
      </c>
      <c r="H15" s="328">
        <v>73</v>
      </c>
      <c r="I15" s="679">
        <v>0</v>
      </c>
      <c r="J15" s="792">
        <v>1019</v>
      </c>
      <c r="K15" s="681">
        <v>0</v>
      </c>
    </row>
    <row r="16" spans="1:33" ht="12.75" customHeight="1">
      <c r="A16" s="288">
        <v>13</v>
      </c>
      <c r="B16" s="843">
        <v>45153</v>
      </c>
      <c r="C16" s="844"/>
      <c r="D16" s="328">
        <v>2193</v>
      </c>
      <c r="E16" s="679">
        <v>0</v>
      </c>
      <c r="F16" s="792">
        <v>15</v>
      </c>
      <c r="G16" s="680">
        <v>0</v>
      </c>
      <c r="H16" s="328">
        <v>70</v>
      </c>
      <c r="I16" s="679">
        <v>0</v>
      </c>
      <c r="J16" s="792">
        <v>806</v>
      </c>
      <c r="K16" s="681">
        <v>0</v>
      </c>
    </row>
    <row r="17" spans="1:11" ht="12.75" customHeight="1">
      <c r="A17" s="288">
        <v>12</v>
      </c>
      <c r="B17" s="843">
        <v>45184</v>
      </c>
      <c r="C17" s="844"/>
      <c r="D17" s="328">
        <v>2048</v>
      </c>
      <c r="E17" s="679">
        <v>0</v>
      </c>
      <c r="F17" s="792">
        <v>26</v>
      </c>
      <c r="G17" s="680">
        <v>0</v>
      </c>
      <c r="H17" s="328">
        <v>90</v>
      </c>
      <c r="I17" s="679">
        <v>0</v>
      </c>
      <c r="J17" s="792">
        <v>774</v>
      </c>
      <c r="K17" s="681">
        <v>0</v>
      </c>
    </row>
    <row r="18" spans="1:11" ht="12.75" customHeight="1">
      <c r="A18" s="288">
        <v>11</v>
      </c>
      <c r="B18" s="843">
        <v>45214</v>
      </c>
      <c r="C18" s="844"/>
      <c r="D18" s="328">
        <v>2132</v>
      </c>
      <c r="E18" s="679">
        <v>0</v>
      </c>
      <c r="F18" s="792">
        <v>19</v>
      </c>
      <c r="G18" s="680">
        <v>0</v>
      </c>
      <c r="H18" s="328">
        <v>97</v>
      </c>
      <c r="I18" s="679">
        <v>0</v>
      </c>
      <c r="J18" s="792">
        <v>806</v>
      </c>
      <c r="K18" s="681">
        <v>0</v>
      </c>
    </row>
    <row r="19" spans="1:11" ht="12.75" customHeight="1">
      <c r="A19" s="288">
        <v>10</v>
      </c>
      <c r="B19" s="843">
        <v>45245</v>
      </c>
      <c r="C19" s="844"/>
      <c r="D19" s="328">
        <v>2172</v>
      </c>
      <c r="E19" s="679">
        <v>0</v>
      </c>
      <c r="F19" s="792">
        <v>16</v>
      </c>
      <c r="G19" s="680">
        <v>0</v>
      </c>
      <c r="H19" s="328">
        <v>71</v>
      </c>
      <c r="I19" s="679">
        <v>0</v>
      </c>
      <c r="J19" s="792">
        <v>813</v>
      </c>
      <c r="K19" s="681">
        <v>0</v>
      </c>
    </row>
    <row r="20" spans="1:11" ht="12.75" customHeight="1">
      <c r="A20" s="288">
        <v>9</v>
      </c>
      <c r="B20" s="843">
        <v>45275</v>
      </c>
      <c r="C20" s="844"/>
      <c r="D20" s="328">
        <v>1369</v>
      </c>
      <c r="E20" s="679">
        <v>0</v>
      </c>
      <c r="F20" s="792">
        <v>32</v>
      </c>
      <c r="G20" s="680">
        <v>0</v>
      </c>
      <c r="H20" s="328">
        <v>75</v>
      </c>
      <c r="I20" s="679">
        <v>0</v>
      </c>
      <c r="J20" s="792">
        <v>600</v>
      </c>
      <c r="K20" s="681">
        <v>0</v>
      </c>
    </row>
    <row r="21" spans="1:11" ht="12.75" customHeight="1">
      <c r="A21" s="288">
        <v>8</v>
      </c>
      <c r="B21" s="843">
        <v>45306</v>
      </c>
      <c r="C21" s="844"/>
      <c r="D21" s="328">
        <v>2056</v>
      </c>
      <c r="E21" s="679">
        <v>0</v>
      </c>
      <c r="F21" s="792">
        <v>13</v>
      </c>
      <c r="G21" s="680">
        <v>0</v>
      </c>
      <c r="H21" s="328">
        <v>87</v>
      </c>
      <c r="I21" s="679">
        <v>0</v>
      </c>
      <c r="J21" s="792">
        <v>1001</v>
      </c>
      <c r="K21" s="681">
        <v>0</v>
      </c>
    </row>
    <row r="22" spans="1:11" ht="12.75" customHeight="1">
      <c r="A22" s="288">
        <v>7</v>
      </c>
      <c r="B22" s="843">
        <v>45337</v>
      </c>
      <c r="C22" s="844"/>
      <c r="D22" s="328">
        <v>2468</v>
      </c>
      <c r="E22" s="679">
        <v>0</v>
      </c>
      <c r="F22" s="792">
        <v>54</v>
      </c>
      <c r="G22" s="680">
        <v>0</v>
      </c>
      <c r="H22" s="328">
        <v>92</v>
      </c>
      <c r="I22" s="679">
        <v>0</v>
      </c>
      <c r="J22" s="792">
        <v>1112</v>
      </c>
      <c r="K22" s="681">
        <v>0</v>
      </c>
    </row>
    <row r="23" spans="1:11" ht="12.75" customHeight="1">
      <c r="A23" s="288">
        <v>6</v>
      </c>
      <c r="B23" s="843">
        <v>45366</v>
      </c>
      <c r="C23" s="844"/>
      <c r="D23" s="328">
        <v>2658</v>
      </c>
      <c r="E23" s="679">
        <v>0</v>
      </c>
      <c r="F23" s="792">
        <v>19</v>
      </c>
      <c r="G23" s="680">
        <v>0</v>
      </c>
      <c r="H23" s="328">
        <v>92</v>
      </c>
      <c r="I23" s="679">
        <v>0</v>
      </c>
      <c r="J23" s="792">
        <v>1167</v>
      </c>
      <c r="K23" s="681">
        <v>0</v>
      </c>
    </row>
    <row r="24" spans="1:11" ht="12.75" customHeight="1">
      <c r="A24" s="288">
        <v>5</v>
      </c>
      <c r="B24" s="843">
        <v>45397</v>
      </c>
      <c r="C24" s="844"/>
      <c r="D24" s="328">
        <v>3500</v>
      </c>
      <c r="E24" s="679">
        <v>0</v>
      </c>
      <c r="F24" s="792">
        <v>16</v>
      </c>
      <c r="G24" s="680">
        <v>0</v>
      </c>
      <c r="H24" s="328">
        <v>99</v>
      </c>
      <c r="I24" s="679">
        <v>0</v>
      </c>
      <c r="J24" s="792">
        <v>1218</v>
      </c>
      <c r="K24" s="681">
        <v>0</v>
      </c>
    </row>
    <row r="25" spans="1:11" ht="12.75" customHeight="1">
      <c r="A25" s="288">
        <v>4</v>
      </c>
      <c r="B25" s="843">
        <v>45427</v>
      </c>
      <c r="C25" s="844"/>
      <c r="D25" s="328">
        <v>2371</v>
      </c>
      <c r="E25" s="679">
        <v>0</v>
      </c>
      <c r="F25" s="792">
        <v>30</v>
      </c>
      <c r="G25" s="680">
        <v>0</v>
      </c>
      <c r="H25" s="328">
        <v>78</v>
      </c>
      <c r="I25" s="679">
        <v>0</v>
      </c>
      <c r="J25" s="792">
        <v>1013</v>
      </c>
      <c r="K25" s="681">
        <v>0</v>
      </c>
    </row>
    <row r="26" spans="1:11" ht="12.75" customHeight="1">
      <c r="A26" s="288">
        <v>3</v>
      </c>
      <c r="B26" s="843">
        <v>45458</v>
      </c>
      <c r="C26" s="844"/>
      <c r="D26" s="328">
        <v>2120</v>
      </c>
      <c r="E26" s="679">
        <v>0</v>
      </c>
      <c r="F26" s="792">
        <v>9</v>
      </c>
      <c r="G26" s="680">
        <v>0</v>
      </c>
      <c r="H26" s="328">
        <v>80</v>
      </c>
      <c r="I26" s="679">
        <v>0</v>
      </c>
      <c r="J26" s="792">
        <v>1016</v>
      </c>
      <c r="K26" s="681">
        <v>0</v>
      </c>
    </row>
    <row r="27" spans="1:11" ht="12.75" customHeight="1">
      <c r="A27" s="288">
        <v>2</v>
      </c>
      <c r="B27" s="843">
        <v>45488</v>
      </c>
      <c r="C27" s="844"/>
      <c r="D27" s="328">
        <v>3108</v>
      </c>
      <c r="E27" s="679">
        <v>0</v>
      </c>
      <c r="F27" s="792">
        <v>9</v>
      </c>
      <c r="G27" s="680">
        <v>0</v>
      </c>
      <c r="H27" s="328">
        <v>83</v>
      </c>
      <c r="I27" s="679">
        <v>0</v>
      </c>
      <c r="J27" s="792">
        <v>1069</v>
      </c>
      <c r="K27" s="681">
        <v>0</v>
      </c>
    </row>
    <row r="28" spans="1:11" ht="12.75" customHeight="1">
      <c r="A28" s="288">
        <v>1</v>
      </c>
      <c r="B28" s="843">
        <v>45519</v>
      </c>
      <c r="C28" s="844"/>
      <c r="D28" s="328">
        <v>2352</v>
      </c>
      <c r="E28" s="679">
        <v>0</v>
      </c>
      <c r="F28" s="792">
        <v>9</v>
      </c>
      <c r="G28" s="680">
        <v>0</v>
      </c>
      <c r="H28" s="328">
        <v>63</v>
      </c>
      <c r="I28" s="679">
        <v>0</v>
      </c>
      <c r="J28" s="792">
        <v>816</v>
      </c>
      <c r="K28" s="681">
        <v>0</v>
      </c>
    </row>
    <row r="29" spans="1:11" ht="12.75" customHeight="1">
      <c r="A29" s="288">
        <v>0</v>
      </c>
      <c r="B29" s="843">
        <v>45550</v>
      </c>
      <c r="C29" s="844"/>
      <c r="D29" s="328">
        <v>3597</v>
      </c>
      <c r="E29" s="679">
        <v>0</v>
      </c>
      <c r="F29" s="792">
        <v>16</v>
      </c>
      <c r="G29" s="680">
        <v>0</v>
      </c>
      <c r="H29" s="328">
        <v>73</v>
      </c>
      <c r="I29" s="679">
        <v>0</v>
      </c>
      <c r="J29" s="792">
        <v>792</v>
      </c>
      <c r="K29" s="681">
        <v>0</v>
      </c>
    </row>
    <row r="30" spans="1:11" ht="12.75" customHeight="1">
      <c r="B30" s="337"/>
      <c r="C30" s="338"/>
      <c r="D30" s="328"/>
      <c r="E30" s="339"/>
      <c r="F30" s="793"/>
      <c r="G30" s="341"/>
      <c r="H30" s="339"/>
      <c r="I30" s="339"/>
      <c r="J30" s="794"/>
      <c r="K30" s="338"/>
    </row>
    <row r="31" spans="1:11" ht="12.75" customHeight="1">
      <c r="A31" s="288">
        <v>2022</v>
      </c>
      <c r="B31" s="854" t="s">
        <v>542</v>
      </c>
      <c r="C31" s="855"/>
      <c r="D31" s="345">
        <v>24230</v>
      </c>
      <c r="E31" s="346"/>
      <c r="F31" s="786">
        <v>175</v>
      </c>
      <c r="G31" s="348"/>
      <c r="H31" s="349">
        <v>747</v>
      </c>
      <c r="I31" s="346"/>
      <c r="J31" s="787">
        <v>9204</v>
      </c>
      <c r="K31" s="365"/>
    </row>
    <row r="32" spans="1:11" ht="12.75" customHeight="1">
      <c r="A32" s="288">
        <v>2021</v>
      </c>
      <c r="B32" s="854" t="s">
        <v>543</v>
      </c>
      <c r="C32" s="855"/>
      <c r="D32" s="345">
        <v>21887</v>
      </c>
      <c r="E32" s="346"/>
      <c r="F32" s="786">
        <v>189</v>
      </c>
      <c r="G32" s="348"/>
      <c r="H32" s="349">
        <v>728</v>
      </c>
      <c r="I32" s="346"/>
      <c r="J32" s="787">
        <v>8401</v>
      </c>
      <c r="K32" s="365"/>
    </row>
    <row r="33" spans="1:11" ht="17.7" customHeight="1">
      <c r="B33" s="688" t="s">
        <v>5</v>
      </c>
      <c r="C33" s="353" t="s">
        <v>469</v>
      </c>
      <c r="D33" s="354">
        <v>0.10704984694110653</v>
      </c>
      <c r="E33" s="355"/>
      <c r="F33" s="788">
        <v>-7.407407407407407E-2</v>
      </c>
      <c r="G33" s="355"/>
      <c r="H33" s="354">
        <v>2.6098901098901006E-2</v>
      </c>
      <c r="I33" s="355"/>
      <c r="J33" s="354">
        <v>9.5583859064397148E-2</v>
      </c>
      <c r="K33" s="366"/>
    </row>
    <row r="34" spans="1:11" ht="12.75" customHeight="1" thickBot="1">
      <c r="B34" s="358"/>
      <c r="C34" s="359"/>
      <c r="D34" s="360"/>
      <c r="E34" s="360"/>
      <c r="F34" s="361"/>
      <c r="G34" s="362"/>
      <c r="H34" s="360"/>
      <c r="I34" s="360"/>
      <c r="J34" s="361"/>
      <c r="K34" s="359"/>
    </row>
    <row r="35" spans="1:11" ht="12.75" customHeight="1">
      <c r="B35" s="315" t="s">
        <v>402</v>
      </c>
      <c r="H35" s="316" t="s">
        <v>287</v>
      </c>
    </row>
    <row r="36" spans="1:11" ht="12.75" customHeight="1">
      <c r="A36" s="288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zoomScale="90" zoomScaleNormal="90" zoomScalePageLayoutView="80" workbookViewId="0">
      <selection activeCell="O9" sqref="O9"/>
    </sheetView>
  </sheetViews>
  <sheetFormatPr baseColWidth="10" defaultColWidth="11.44140625" defaultRowHeight="12.75" customHeight="1"/>
  <cols>
    <col min="1" max="1" width="4.6640625" style="288" customWidth="1"/>
    <col min="2" max="2" width="9.44140625" style="33" customWidth="1"/>
    <col min="3" max="3" width="12.5546875" style="33" customWidth="1"/>
    <col min="4" max="4" width="10.6640625" style="33" customWidth="1"/>
    <col min="5" max="5" width="1.6640625" style="33" customWidth="1"/>
    <col min="6" max="6" width="10.6640625" style="33" customWidth="1"/>
    <col min="7" max="7" width="1.6640625" style="33" customWidth="1"/>
    <col min="8" max="8" width="10.6640625" style="33" customWidth="1"/>
    <col min="9" max="9" width="1.6640625" style="33" customWidth="1"/>
    <col min="10" max="10" width="11.33203125" style="33" customWidth="1"/>
    <col min="11" max="11" width="1.6640625" style="33" customWidth="1"/>
    <col min="12" max="12" width="11.44140625" style="33" customWidth="1"/>
    <col min="13" max="16384" width="11.44140625" style="33"/>
  </cols>
  <sheetData>
    <row r="1" spans="1:11" ht="27.75" customHeight="1" thickBot="1">
      <c r="B1" s="831" t="s">
        <v>418</v>
      </c>
      <c r="C1" s="831"/>
      <c r="D1" s="831"/>
      <c r="E1" s="831"/>
      <c r="F1" s="831"/>
      <c r="G1" s="831"/>
      <c r="H1" s="831"/>
      <c r="I1" s="831"/>
      <c r="J1" s="831"/>
      <c r="K1" s="831"/>
    </row>
    <row r="2" spans="1:11" ht="16.5" customHeight="1" thickBot="1">
      <c r="B2" s="845" t="s">
        <v>6</v>
      </c>
      <c r="C2" s="846"/>
      <c r="D2" s="832" t="s">
        <v>90</v>
      </c>
      <c r="E2" s="833"/>
      <c r="F2" s="833"/>
      <c r="G2" s="833"/>
      <c r="H2" s="833"/>
      <c r="I2" s="833"/>
      <c r="J2" s="833"/>
      <c r="K2" s="839"/>
    </row>
    <row r="3" spans="1:11" ht="42.75" customHeight="1" thickBot="1">
      <c r="B3" s="852"/>
      <c r="C3" s="853"/>
      <c r="D3" s="832" t="s">
        <v>134</v>
      </c>
      <c r="E3" s="838"/>
      <c r="F3" s="837" t="s">
        <v>317</v>
      </c>
      <c r="G3" s="838"/>
      <c r="H3" s="833" t="s">
        <v>14</v>
      </c>
      <c r="I3" s="833"/>
      <c r="J3" s="837" t="s">
        <v>13</v>
      </c>
      <c r="K3" s="839"/>
    </row>
    <row r="4" spans="1:11" ht="12.75" customHeight="1">
      <c r="B4" s="289" t="s">
        <v>7</v>
      </c>
      <c r="C4" s="290"/>
      <c r="D4" s="326"/>
      <c r="E4" s="326"/>
      <c r="F4" s="293"/>
      <c r="G4" s="327"/>
      <c r="H4" s="293"/>
      <c r="I4" s="327"/>
      <c r="J4" s="326"/>
      <c r="K4" s="290"/>
    </row>
    <row r="5" spans="1:11" ht="12.75" customHeight="1">
      <c r="A5" s="288">
        <v>23</v>
      </c>
      <c r="B5" s="816">
        <v>44941</v>
      </c>
      <c r="C5" s="817"/>
      <c r="D5" s="328">
        <v>86117.369999999981</v>
      </c>
      <c r="E5" s="367">
        <v>0</v>
      </c>
      <c r="F5" s="333">
        <v>12711.4732</v>
      </c>
      <c r="G5" s="368">
        <v>0</v>
      </c>
      <c r="H5" s="333">
        <v>3252.99</v>
      </c>
      <c r="I5" s="368">
        <v>0</v>
      </c>
      <c r="J5" s="328">
        <v>48584.917300000001</v>
      </c>
      <c r="K5" s="369">
        <v>0</v>
      </c>
    </row>
    <row r="6" spans="1:11" ht="12.75" customHeight="1">
      <c r="A6" s="288">
        <v>22</v>
      </c>
      <c r="B6" s="816">
        <v>44972</v>
      </c>
      <c r="C6" s="817"/>
      <c r="D6" s="328">
        <v>83921.478899999987</v>
      </c>
      <c r="E6" s="367">
        <v>0</v>
      </c>
      <c r="F6" s="333">
        <v>12164.3521</v>
      </c>
      <c r="G6" s="368">
        <v>0</v>
      </c>
      <c r="H6" s="333">
        <v>3918.2256000000002</v>
      </c>
      <c r="I6" s="368">
        <v>0</v>
      </c>
      <c r="J6" s="328">
        <v>49253.5962</v>
      </c>
      <c r="K6" s="369">
        <v>0</v>
      </c>
    </row>
    <row r="7" spans="1:11" ht="12.75" customHeight="1">
      <c r="A7" s="288">
        <v>21</v>
      </c>
      <c r="B7" s="816">
        <v>45000</v>
      </c>
      <c r="C7" s="817"/>
      <c r="D7" s="328">
        <v>88800.91575</v>
      </c>
      <c r="E7" s="367">
        <v>0</v>
      </c>
      <c r="F7" s="333">
        <v>14134.652399999999</v>
      </c>
      <c r="G7" s="368">
        <v>0</v>
      </c>
      <c r="H7" s="333">
        <v>3707.4391999999998</v>
      </c>
      <c r="I7" s="368">
        <v>0</v>
      </c>
      <c r="J7" s="328">
        <v>52704.561650000003</v>
      </c>
      <c r="K7" s="369">
        <v>0</v>
      </c>
    </row>
    <row r="8" spans="1:11" ht="12.75" customHeight="1">
      <c r="A8" s="288">
        <v>20</v>
      </c>
      <c r="B8" s="816">
        <v>45031</v>
      </c>
      <c r="C8" s="817"/>
      <c r="D8" s="328">
        <v>85441.279599999994</v>
      </c>
      <c r="E8" s="367">
        <v>0</v>
      </c>
      <c r="F8" s="333">
        <v>13500.9818</v>
      </c>
      <c r="G8" s="368">
        <v>0</v>
      </c>
      <c r="H8" s="333">
        <v>3657.9872</v>
      </c>
      <c r="I8" s="368">
        <v>0</v>
      </c>
      <c r="J8" s="328">
        <v>53451.692600000002</v>
      </c>
      <c r="K8" s="369">
        <v>0</v>
      </c>
    </row>
    <row r="9" spans="1:11" ht="12.75" customHeight="1">
      <c r="A9" s="288">
        <v>19</v>
      </c>
      <c r="B9" s="816">
        <v>45061</v>
      </c>
      <c r="C9" s="817"/>
      <c r="D9" s="328">
        <v>96275.397449999989</v>
      </c>
      <c r="E9" s="367">
        <v>0</v>
      </c>
      <c r="F9" s="333">
        <v>14659.8357</v>
      </c>
      <c r="G9" s="368">
        <v>0</v>
      </c>
      <c r="H9" s="333">
        <v>4611.3048999999992</v>
      </c>
      <c r="I9" s="368">
        <v>0</v>
      </c>
      <c r="J9" s="328">
        <v>58507.010849999999</v>
      </c>
      <c r="K9" s="369">
        <v>0</v>
      </c>
    </row>
    <row r="10" spans="1:11" ht="12.75" customHeight="1">
      <c r="A10" s="288">
        <v>18</v>
      </c>
      <c r="B10" s="816">
        <v>45092</v>
      </c>
      <c r="C10" s="817"/>
      <c r="D10" s="328">
        <v>103212.9856</v>
      </c>
      <c r="E10" s="367">
        <v>0</v>
      </c>
      <c r="F10" s="333">
        <v>15524.635</v>
      </c>
      <c r="G10" s="368">
        <v>0</v>
      </c>
      <c r="H10" s="333">
        <v>4566.991</v>
      </c>
      <c r="I10" s="368">
        <v>0</v>
      </c>
      <c r="J10" s="328">
        <v>60736.588100000001</v>
      </c>
      <c r="K10" s="369">
        <v>0</v>
      </c>
    </row>
    <row r="11" spans="1:11" ht="12.75" customHeight="1">
      <c r="A11" s="288">
        <v>17</v>
      </c>
      <c r="B11" s="816">
        <v>45122</v>
      </c>
      <c r="C11" s="817"/>
      <c r="D11" s="328">
        <v>105716.2457</v>
      </c>
      <c r="E11" s="367">
        <v>0</v>
      </c>
      <c r="F11" s="333">
        <v>14624.647700000001</v>
      </c>
      <c r="G11" s="368">
        <v>0</v>
      </c>
      <c r="H11" s="333">
        <v>4795.6458999999995</v>
      </c>
      <c r="I11" s="368">
        <v>0</v>
      </c>
      <c r="J11" s="328">
        <v>61071.379099999998</v>
      </c>
      <c r="K11" s="369">
        <v>0</v>
      </c>
    </row>
    <row r="12" spans="1:11" ht="12.75" customHeight="1">
      <c r="A12" s="288">
        <v>16</v>
      </c>
      <c r="B12" s="816">
        <v>45153</v>
      </c>
      <c r="C12" s="817"/>
      <c r="D12" s="328">
        <v>113757.75699999998</v>
      </c>
      <c r="E12" s="367">
        <v>0</v>
      </c>
      <c r="F12" s="333">
        <v>15813.9928</v>
      </c>
      <c r="G12" s="368">
        <v>0</v>
      </c>
      <c r="H12" s="333">
        <v>4623.4949999999999</v>
      </c>
      <c r="I12" s="368">
        <v>0</v>
      </c>
      <c r="J12" s="328">
        <v>66545.657699999996</v>
      </c>
      <c r="K12" s="369">
        <v>0</v>
      </c>
    </row>
    <row r="13" spans="1:11" ht="12.75" customHeight="1">
      <c r="A13" s="288">
        <v>15</v>
      </c>
      <c r="B13" s="816">
        <v>45184</v>
      </c>
      <c r="C13" s="817"/>
      <c r="D13" s="328">
        <v>111228.0739</v>
      </c>
      <c r="E13" s="367">
        <v>0</v>
      </c>
      <c r="F13" s="333">
        <v>15329.43</v>
      </c>
      <c r="G13" s="368">
        <v>0</v>
      </c>
      <c r="H13" s="333">
        <v>5402</v>
      </c>
      <c r="I13" s="368">
        <v>0</v>
      </c>
      <c r="J13" s="328">
        <v>62425.989000000001</v>
      </c>
      <c r="K13" s="369">
        <v>0</v>
      </c>
    </row>
    <row r="14" spans="1:11" ht="12.75" customHeight="1">
      <c r="A14" s="288">
        <v>14</v>
      </c>
      <c r="B14" s="816">
        <v>45214</v>
      </c>
      <c r="C14" s="817"/>
      <c r="D14" s="328">
        <v>111785.29329999999</v>
      </c>
      <c r="E14" s="367">
        <v>0</v>
      </c>
      <c r="F14" s="333">
        <v>15852</v>
      </c>
      <c r="G14" s="368">
        <v>0</v>
      </c>
      <c r="H14" s="333">
        <v>5296.5010000000002</v>
      </c>
      <c r="I14" s="368">
        <v>0</v>
      </c>
      <c r="J14" s="328">
        <v>65013.304999999993</v>
      </c>
      <c r="K14" s="369">
        <v>0</v>
      </c>
    </row>
    <row r="15" spans="1:11" ht="12.75" customHeight="1">
      <c r="A15" s="288">
        <v>13</v>
      </c>
      <c r="B15" s="816">
        <v>45245</v>
      </c>
      <c r="C15" s="817"/>
      <c r="D15" s="328">
        <v>108023.5405</v>
      </c>
      <c r="E15" s="367">
        <v>0</v>
      </c>
      <c r="F15" s="333">
        <v>15031.130999999999</v>
      </c>
      <c r="G15" s="368">
        <v>0</v>
      </c>
      <c r="H15" s="333">
        <v>5659.2</v>
      </c>
      <c r="I15" s="368">
        <v>0</v>
      </c>
      <c r="J15" s="328">
        <v>60210.959000000003</v>
      </c>
      <c r="K15" s="369">
        <v>0</v>
      </c>
    </row>
    <row r="16" spans="1:11" ht="12.75" customHeight="1">
      <c r="A16" s="288">
        <v>12</v>
      </c>
      <c r="B16" s="816">
        <v>45275</v>
      </c>
      <c r="C16" s="817"/>
      <c r="D16" s="328">
        <v>109832.503</v>
      </c>
      <c r="E16" s="367">
        <v>0</v>
      </c>
      <c r="F16" s="333">
        <v>16632.921999999999</v>
      </c>
      <c r="G16" s="368">
        <v>0</v>
      </c>
      <c r="H16" s="333">
        <v>5356.4870000000001</v>
      </c>
      <c r="I16" s="368">
        <v>0</v>
      </c>
      <c r="J16" s="328">
        <v>60632.192999999999</v>
      </c>
      <c r="K16" s="369">
        <v>0</v>
      </c>
    </row>
    <row r="17" spans="1:11" ht="12.75" customHeight="1">
      <c r="A17" s="288">
        <v>11</v>
      </c>
      <c r="B17" s="816">
        <v>45306</v>
      </c>
      <c r="C17" s="817"/>
      <c r="D17" s="328">
        <v>91712.455000000002</v>
      </c>
      <c r="E17" s="367">
        <v>0</v>
      </c>
      <c r="F17" s="333">
        <v>13969.234</v>
      </c>
      <c r="G17" s="368">
        <v>0</v>
      </c>
      <c r="H17" s="333">
        <v>4269.5020000000004</v>
      </c>
      <c r="I17" s="368">
        <v>0</v>
      </c>
      <c r="J17" s="328">
        <v>49515.201999999997</v>
      </c>
      <c r="K17" s="369">
        <v>0</v>
      </c>
    </row>
    <row r="18" spans="1:11" ht="12.75" customHeight="1">
      <c r="A18" s="288">
        <v>10</v>
      </c>
      <c r="B18" s="816">
        <v>45337</v>
      </c>
      <c r="C18" s="817"/>
      <c r="D18" s="328">
        <v>86284.54250000001</v>
      </c>
      <c r="E18" s="367">
        <v>0</v>
      </c>
      <c r="F18" s="333">
        <v>13156.645</v>
      </c>
      <c r="G18" s="368">
        <v>0</v>
      </c>
      <c r="H18" s="333">
        <v>4624.3429999999998</v>
      </c>
      <c r="I18" s="368">
        <v>0</v>
      </c>
      <c r="J18" s="328">
        <v>48307.451000000001</v>
      </c>
      <c r="K18" s="369">
        <v>0</v>
      </c>
    </row>
    <row r="19" spans="1:11" ht="12.75" customHeight="1">
      <c r="A19" s="288">
        <v>9</v>
      </c>
      <c r="B19" s="816">
        <v>45366</v>
      </c>
      <c r="C19" s="817"/>
      <c r="D19" s="328">
        <v>88625.307000000001</v>
      </c>
      <c r="E19" s="367">
        <v>0</v>
      </c>
      <c r="F19" s="333">
        <v>14683.136999999999</v>
      </c>
      <c r="G19" s="368">
        <v>0</v>
      </c>
      <c r="H19" s="333">
        <v>4628.3500000000004</v>
      </c>
      <c r="I19" s="368">
        <v>0</v>
      </c>
      <c r="J19" s="328">
        <v>52060.959000000003</v>
      </c>
      <c r="K19" s="369">
        <v>0</v>
      </c>
    </row>
    <row r="20" spans="1:11" ht="12.75" customHeight="1">
      <c r="A20" s="288">
        <v>8</v>
      </c>
      <c r="B20" s="816">
        <v>45397</v>
      </c>
      <c r="C20" s="817"/>
      <c r="D20" s="328">
        <v>93555.867500000008</v>
      </c>
      <c r="E20" s="367">
        <v>0</v>
      </c>
      <c r="F20" s="333">
        <v>14896.653</v>
      </c>
      <c r="G20" s="368">
        <v>0</v>
      </c>
      <c r="H20" s="333">
        <v>5772.0230000000001</v>
      </c>
      <c r="I20" s="368">
        <v>0</v>
      </c>
      <c r="J20" s="328">
        <v>53511.699000000001</v>
      </c>
      <c r="K20" s="369">
        <v>0</v>
      </c>
    </row>
    <row r="21" spans="1:11" ht="12.75" customHeight="1">
      <c r="A21" s="288">
        <v>7</v>
      </c>
      <c r="B21" s="816">
        <v>45427</v>
      </c>
      <c r="C21" s="817"/>
      <c r="D21" s="328">
        <v>103592.69475000001</v>
      </c>
      <c r="E21" s="367">
        <v>0</v>
      </c>
      <c r="F21" s="333">
        <v>16155.865249999999</v>
      </c>
      <c r="G21" s="368">
        <v>0</v>
      </c>
      <c r="H21" s="333">
        <v>6259.2160000000003</v>
      </c>
      <c r="I21" s="368">
        <v>0</v>
      </c>
      <c r="J21" s="328">
        <v>57508.231</v>
      </c>
      <c r="K21" s="369">
        <v>0</v>
      </c>
    </row>
    <row r="22" spans="1:11" ht="12.75" customHeight="1">
      <c r="A22" s="288">
        <v>6</v>
      </c>
      <c r="B22" s="816">
        <v>45458</v>
      </c>
      <c r="C22" s="817"/>
      <c r="D22" s="328">
        <v>98040.65849999999</v>
      </c>
      <c r="E22" s="367">
        <v>0</v>
      </c>
      <c r="F22" s="333">
        <v>15235.071</v>
      </c>
      <c r="G22" s="368">
        <v>0</v>
      </c>
      <c r="H22" s="333">
        <v>5628.9760000000006</v>
      </c>
      <c r="I22" s="368">
        <v>0</v>
      </c>
      <c r="J22" s="328">
        <v>54794.612000000001</v>
      </c>
      <c r="K22" s="369">
        <v>0</v>
      </c>
    </row>
    <row r="23" spans="1:11" ht="12.75" customHeight="1">
      <c r="A23" s="288">
        <v>5</v>
      </c>
      <c r="B23" s="816">
        <v>45488</v>
      </c>
      <c r="C23" s="817"/>
      <c r="D23" s="328">
        <v>116506.307</v>
      </c>
      <c r="E23" s="367">
        <v>0</v>
      </c>
      <c r="F23" s="333">
        <v>16826.985000000001</v>
      </c>
      <c r="G23" s="368">
        <v>0</v>
      </c>
      <c r="H23" s="333">
        <v>6369.6210000000001</v>
      </c>
      <c r="I23" s="368">
        <v>0</v>
      </c>
      <c r="J23" s="328">
        <v>63573.542000000001</v>
      </c>
      <c r="K23" s="369">
        <v>0</v>
      </c>
    </row>
    <row r="24" spans="1:11" ht="12.75" customHeight="1">
      <c r="A24" s="288">
        <v>4</v>
      </c>
      <c r="B24" s="816">
        <v>45519</v>
      </c>
      <c r="C24" s="817"/>
      <c r="D24" s="328">
        <v>118703.64049999999</v>
      </c>
      <c r="E24" s="367">
        <v>0</v>
      </c>
      <c r="F24" s="333">
        <v>16968.103999999999</v>
      </c>
      <c r="G24" s="368">
        <v>0</v>
      </c>
      <c r="H24" s="333">
        <v>6709.7950000000001</v>
      </c>
      <c r="I24" s="368">
        <v>0</v>
      </c>
      <c r="J24" s="328">
        <v>67088.066000000006</v>
      </c>
      <c r="K24" s="369">
        <v>0</v>
      </c>
    </row>
    <row r="25" spans="1:11" ht="12.75" customHeight="1">
      <c r="A25" s="288">
        <v>3</v>
      </c>
      <c r="B25" s="816">
        <v>45550</v>
      </c>
      <c r="C25" s="817"/>
      <c r="D25" s="328">
        <v>111249.05549999999</v>
      </c>
      <c r="E25" s="367">
        <v>0</v>
      </c>
      <c r="F25" s="333">
        <v>16228.595000000001</v>
      </c>
      <c r="G25" s="368">
        <v>0</v>
      </c>
      <c r="H25" s="333">
        <v>6923.8130000000001</v>
      </c>
      <c r="I25" s="368">
        <v>0</v>
      </c>
      <c r="J25" s="328">
        <v>60002.525999999998</v>
      </c>
      <c r="K25" s="369">
        <v>0</v>
      </c>
    </row>
    <row r="26" spans="1:11" ht="12.75" customHeight="1">
      <c r="A26" s="288">
        <v>2</v>
      </c>
      <c r="B26" s="816">
        <v>45580</v>
      </c>
      <c r="C26" s="817"/>
      <c r="D26" s="328">
        <v>121177.25949999999</v>
      </c>
      <c r="E26" s="367">
        <v>0</v>
      </c>
      <c r="F26" s="333">
        <v>18207.042000000001</v>
      </c>
      <c r="G26" s="368">
        <v>0</v>
      </c>
      <c r="H26" s="333">
        <v>5921.7919999999995</v>
      </c>
      <c r="I26" s="368">
        <v>0</v>
      </c>
      <c r="J26" s="328">
        <v>68227.956000000006</v>
      </c>
      <c r="K26" s="369">
        <v>0</v>
      </c>
    </row>
    <row r="27" spans="1:11" ht="12.75" customHeight="1">
      <c r="A27" s="288">
        <v>1</v>
      </c>
      <c r="B27" s="816">
        <v>45611</v>
      </c>
      <c r="C27" s="817"/>
      <c r="D27" s="328">
        <v>121095.6195</v>
      </c>
      <c r="E27" s="367">
        <v>0</v>
      </c>
      <c r="F27" s="333">
        <v>16692.582000000002</v>
      </c>
      <c r="G27" s="368">
        <v>0</v>
      </c>
      <c r="H27" s="333">
        <v>6019.527</v>
      </c>
      <c r="I27" s="368">
        <v>0</v>
      </c>
      <c r="J27" s="328">
        <v>67648.192999999999</v>
      </c>
      <c r="K27" s="369">
        <v>0</v>
      </c>
    </row>
    <row r="28" spans="1:11" ht="12.75" customHeight="1">
      <c r="A28" s="288">
        <v>0</v>
      </c>
      <c r="B28" s="816">
        <v>45641</v>
      </c>
      <c r="C28" s="817"/>
      <c r="D28" s="328">
        <v>119538.694004</v>
      </c>
      <c r="E28" s="367">
        <v>0</v>
      </c>
      <c r="F28" s="333">
        <v>18304.061001000002</v>
      </c>
      <c r="G28" s="368">
        <v>0</v>
      </c>
      <c r="H28" s="333">
        <v>5886.7500010000003</v>
      </c>
      <c r="I28" s="368">
        <v>0</v>
      </c>
      <c r="J28" s="328">
        <v>64927.089002000001</v>
      </c>
      <c r="K28" s="369">
        <v>0</v>
      </c>
    </row>
    <row r="29" spans="1:11" ht="12.75" customHeight="1">
      <c r="B29" s="337"/>
      <c r="C29" s="338"/>
      <c r="D29" s="328"/>
      <c r="E29" s="370"/>
      <c r="F29" s="342"/>
      <c r="G29" s="371"/>
      <c r="H29" s="342"/>
      <c r="I29" s="371"/>
      <c r="J29" s="370"/>
      <c r="K29" s="344"/>
    </row>
    <row r="30" spans="1:11" ht="12.75" customHeight="1">
      <c r="A30" s="288">
        <v>2023</v>
      </c>
      <c r="B30" s="854" t="s">
        <v>536</v>
      </c>
      <c r="C30" s="855"/>
      <c r="D30" s="345">
        <v>1270082.1012539999</v>
      </c>
      <c r="E30" s="372"/>
      <c r="F30" s="373">
        <v>191323.97425099998</v>
      </c>
      <c r="G30" s="374"/>
      <c r="H30" s="373">
        <v>69013.708001000006</v>
      </c>
      <c r="I30" s="374"/>
      <c r="J30" s="345">
        <v>707165.52600199997</v>
      </c>
      <c r="K30" s="351"/>
    </row>
    <row r="31" spans="1:11" ht="12.75" customHeight="1">
      <c r="A31" s="288">
        <v>2022</v>
      </c>
      <c r="B31" s="854" t="s">
        <v>537</v>
      </c>
      <c r="C31" s="855"/>
      <c r="D31" s="345">
        <v>1204112.8407000001</v>
      </c>
      <c r="E31" s="372"/>
      <c r="F31" s="373">
        <v>175980.05369999999</v>
      </c>
      <c r="G31" s="374"/>
      <c r="H31" s="373">
        <v>54848.26679999999</v>
      </c>
      <c r="I31" s="374"/>
      <c r="J31" s="345">
        <v>699137.84950000001</v>
      </c>
      <c r="K31" s="351"/>
    </row>
    <row r="32" spans="1:11" ht="12.75" customHeight="1">
      <c r="B32" s="674" t="s">
        <v>5</v>
      </c>
      <c r="C32" s="353" t="s">
        <v>538</v>
      </c>
      <c r="D32" s="375">
        <v>5.4786609962276689E-2</v>
      </c>
      <c r="E32" s="375"/>
      <c r="F32" s="376">
        <v>8.719124826019975E-2</v>
      </c>
      <c r="G32" s="377"/>
      <c r="H32" s="376">
        <v>0.2582659768020239</v>
      </c>
      <c r="I32" s="377"/>
      <c r="J32" s="375">
        <v>1.1482251329606896E-2</v>
      </c>
      <c r="K32" s="357"/>
    </row>
    <row r="33" spans="2:11" ht="12.75" customHeight="1" thickBot="1">
      <c r="B33" s="358"/>
      <c r="C33" s="359"/>
      <c r="D33" s="360"/>
      <c r="E33" s="360"/>
      <c r="F33" s="361"/>
      <c r="G33" s="362"/>
      <c r="H33" s="361"/>
      <c r="I33" s="362"/>
      <c r="J33" s="360"/>
      <c r="K33" s="359"/>
    </row>
    <row r="34" spans="2:11" ht="12.75" customHeight="1">
      <c r="B34" s="315" t="s">
        <v>403</v>
      </c>
      <c r="H34" s="316" t="s">
        <v>287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22:C22"/>
    <mergeCell ref="B20:C20"/>
    <mergeCell ref="B16:C16"/>
    <mergeCell ref="B18:C18"/>
    <mergeCell ref="B17:C17"/>
    <mergeCell ref="B31:C31"/>
    <mergeCell ref="B23:C23"/>
    <mergeCell ref="B24:C24"/>
    <mergeCell ref="B25:C25"/>
    <mergeCell ref="B26:C26"/>
    <mergeCell ref="B27:C27"/>
    <mergeCell ref="B28:C28"/>
  </mergeCells>
  <conditionalFormatting sqref="D32:J32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zoomScale="66" zoomScaleNormal="66" zoomScaleSheetLayoutView="136" zoomScalePageLayoutView="90" workbookViewId="0">
      <selection activeCell="K22" sqref="K22"/>
    </sheetView>
  </sheetViews>
  <sheetFormatPr baseColWidth="10" defaultColWidth="11.44140625" defaultRowHeight="12.75" customHeight="1"/>
  <cols>
    <col min="1" max="1" width="4.6640625" style="288" customWidth="1"/>
    <col min="2" max="2" width="8.109375" style="33" customWidth="1"/>
    <col min="3" max="3" width="13" style="33" customWidth="1"/>
    <col min="4" max="4" width="12.44140625" style="33" customWidth="1"/>
    <col min="5" max="5" width="5.33203125" style="33" customWidth="1"/>
    <col min="6" max="6" width="12.44140625" style="33" customWidth="1"/>
    <col min="7" max="7" width="5.44140625" style="33" customWidth="1"/>
    <col min="8" max="8" width="12.44140625" style="33" customWidth="1"/>
    <col min="9" max="9" width="4.6640625" style="33" customWidth="1"/>
    <col min="10" max="16384" width="11.44140625" style="33"/>
  </cols>
  <sheetData>
    <row r="1" spans="1:9" ht="24" customHeight="1" thickBot="1">
      <c r="B1" s="831" t="s">
        <v>419</v>
      </c>
      <c r="C1" s="831"/>
      <c r="D1" s="831"/>
      <c r="E1" s="831"/>
      <c r="F1" s="831"/>
      <c r="G1" s="831"/>
      <c r="H1" s="831"/>
      <c r="I1" s="831"/>
    </row>
    <row r="2" spans="1:9" ht="12.75" customHeight="1" thickBot="1">
      <c r="B2" s="845" t="s">
        <v>6</v>
      </c>
      <c r="C2" s="846"/>
      <c r="D2" s="849" t="s">
        <v>116</v>
      </c>
      <c r="E2" s="850"/>
      <c r="F2" s="850"/>
      <c r="G2" s="850"/>
      <c r="H2" s="850"/>
      <c r="I2" s="851"/>
    </row>
    <row r="3" spans="1:9" ht="30" customHeight="1" thickBot="1">
      <c r="B3" s="852"/>
      <c r="C3" s="853"/>
      <c r="D3" s="832" t="s">
        <v>316</v>
      </c>
      <c r="E3" s="833"/>
      <c r="F3" s="837" t="s">
        <v>100</v>
      </c>
      <c r="G3" s="838"/>
      <c r="H3" s="837" t="s">
        <v>13</v>
      </c>
      <c r="I3" s="839"/>
    </row>
    <row r="4" spans="1:9" ht="12.75" customHeight="1">
      <c r="B4" s="289" t="s">
        <v>7</v>
      </c>
      <c r="C4" s="290"/>
      <c r="D4" s="291"/>
      <c r="E4" s="327"/>
      <c r="F4" s="326"/>
      <c r="G4" s="326"/>
      <c r="H4" s="293"/>
      <c r="I4" s="290"/>
    </row>
    <row r="5" spans="1:9" ht="12.75" customHeight="1">
      <c r="A5" s="288">
        <v>23</v>
      </c>
      <c r="B5" s="858">
        <v>44941</v>
      </c>
      <c r="C5" s="859"/>
      <c r="D5" s="334">
        <v>5900</v>
      </c>
      <c r="E5" s="323">
        <v>0</v>
      </c>
      <c r="F5" s="332">
        <v>2430</v>
      </c>
      <c r="G5" s="379">
        <v>0</v>
      </c>
      <c r="H5" s="330">
        <v>4900</v>
      </c>
      <c r="I5" s="302">
        <v>0</v>
      </c>
    </row>
    <row r="6" spans="1:9" ht="12.75" customHeight="1">
      <c r="A6" s="288">
        <v>22</v>
      </c>
      <c r="B6" s="858">
        <v>44972</v>
      </c>
      <c r="C6" s="859"/>
      <c r="D6" s="334">
        <v>5900</v>
      </c>
      <c r="E6" s="323">
        <v>0</v>
      </c>
      <c r="F6" s="332">
        <v>2430</v>
      </c>
      <c r="G6" s="379">
        <v>0</v>
      </c>
      <c r="H6" s="330">
        <v>4900</v>
      </c>
      <c r="I6" s="302">
        <v>0</v>
      </c>
    </row>
    <row r="7" spans="1:9" ht="12.75" customHeight="1">
      <c r="A7" s="288">
        <v>21</v>
      </c>
      <c r="B7" s="858">
        <v>45000</v>
      </c>
      <c r="C7" s="859"/>
      <c r="D7" s="334">
        <v>5900</v>
      </c>
      <c r="E7" s="323">
        <v>0</v>
      </c>
      <c r="F7" s="332">
        <v>2430</v>
      </c>
      <c r="G7" s="379">
        <v>0</v>
      </c>
      <c r="H7" s="330">
        <v>4900</v>
      </c>
      <c r="I7" s="302">
        <v>0</v>
      </c>
    </row>
    <row r="8" spans="1:9" ht="12.75" customHeight="1">
      <c r="A8" s="288">
        <v>20</v>
      </c>
      <c r="B8" s="858">
        <v>45031</v>
      </c>
      <c r="C8" s="859"/>
      <c r="D8" s="334">
        <v>5900</v>
      </c>
      <c r="E8" s="323">
        <v>0</v>
      </c>
      <c r="F8" s="332">
        <v>2430</v>
      </c>
      <c r="G8" s="379">
        <v>0</v>
      </c>
      <c r="H8" s="330">
        <v>4900</v>
      </c>
      <c r="I8" s="302">
        <v>0</v>
      </c>
    </row>
    <row r="9" spans="1:9" ht="12.75" customHeight="1">
      <c r="A9" s="288">
        <v>19</v>
      </c>
      <c r="B9" s="858">
        <v>45061</v>
      </c>
      <c r="C9" s="859"/>
      <c r="D9" s="334">
        <v>5900</v>
      </c>
      <c r="E9" s="323">
        <v>0</v>
      </c>
      <c r="F9" s="332">
        <v>2430</v>
      </c>
      <c r="G9" s="379">
        <v>0</v>
      </c>
      <c r="H9" s="330">
        <v>4900</v>
      </c>
      <c r="I9" s="302">
        <v>0</v>
      </c>
    </row>
    <row r="10" spans="1:9" ht="12.75" customHeight="1">
      <c r="A10" s="288">
        <v>18</v>
      </c>
      <c r="B10" s="858">
        <v>45092</v>
      </c>
      <c r="C10" s="859"/>
      <c r="D10" s="334">
        <v>5900</v>
      </c>
      <c r="E10" s="323">
        <v>0</v>
      </c>
      <c r="F10" s="332">
        <v>2430</v>
      </c>
      <c r="G10" s="379">
        <v>0</v>
      </c>
      <c r="H10" s="330">
        <v>4900</v>
      </c>
      <c r="I10" s="302">
        <v>0</v>
      </c>
    </row>
    <row r="11" spans="1:9" ht="12.75" customHeight="1">
      <c r="A11" s="288">
        <v>17</v>
      </c>
      <c r="B11" s="858">
        <v>45122</v>
      </c>
      <c r="C11" s="859"/>
      <c r="D11" s="334">
        <v>5900</v>
      </c>
      <c r="E11" s="323">
        <v>0</v>
      </c>
      <c r="F11" s="332">
        <v>2430</v>
      </c>
      <c r="G11" s="379">
        <v>0</v>
      </c>
      <c r="H11" s="330">
        <v>4900</v>
      </c>
      <c r="I11" s="302">
        <v>0</v>
      </c>
    </row>
    <row r="12" spans="1:9" ht="12.75" customHeight="1">
      <c r="A12" s="288">
        <v>16</v>
      </c>
      <c r="B12" s="858">
        <v>45153</v>
      </c>
      <c r="C12" s="859"/>
      <c r="D12" s="334">
        <v>5900</v>
      </c>
      <c r="E12" s="323">
        <v>0</v>
      </c>
      <c r="F12" s="332">
        <v>2430</v>
      </c>
      <c r="G12" s="379">
        <v>0</v>
      </c>
      <c r="H12" s="330">
        <v>4900</v>
      </c>
      <c r="I12" s="302">
        <v>0</v>
      </c>
    </row>
    <row r="13" spans="1:9" ht="12.75" customHeight="1">
      <c r="A13" s="288">
        <v>15</v>
      </c>
      <c r="B13" s="858">
        <v>45184</v>
      </c>
      <c r="C13" s="859"/>
      <c r="D13" s="334">
        <v>5900</v>
      </c>
      <c r="E13" s="323">
        <v>0</v>
      </c>
      <c r="F13" s="332">
        <v>2430</v>
      </c>
      <c r="G13" s="379">
        <v>0</v>
      </c>
      <c r="H13" s="330">
        <v>4900</v>
      </c>
      <c r="I13" s="302">
        <v>0</v>
      </c>
    </row>
    <row r="14" spans="1:9" ht="12.75" customHeight="1">
      <c r="A14" s="288">
        <v>14</v>
      </c>
      <c r="B14" s="858">
        <v>45214</v>
      </c>
      <c r="C14" s="859"/>
      <c r="D14" s="334">
        <v>5900</v>
      </c>
      <c r="E14" s="323">
        <v>0</v>
      </c>
      <c r="F14" s="332">
        <v>2430</v>
      </c>
      <c r="G14" s="379">
        <v>0</v>
      </c>
      <c r="H14" s="330">
        <v>4900</v>
      </c>
      <c r="I14" s="302">
        <v>0</v>
      </c>
    </row>
    <row r="15" spans="1:9" ht="12.75" customHeight="1">
      <c r="A15" s="288">
        <v>13</v>
      </c>
      <c r="B15" s="858">
        <v>45244</v>
      </c>
      <c r="C15" s="859"/>
      <c r="D15" s="334">
        <v>5900</v>
      </c>
      <c r="E15" s="323">
        <v>0</v>
      </c>
      <c r="F15" s="332">
        <v>2430</v>
      </c>
      <c r="G15" s="379">
        <v>0</v>
      </c>
      <c r="H15" s="330">
        <v>4900</v>
      </c>
      <c r="I15" s="302">
        <v>0</v>
      </c>
    </row>
    <row r="16" spans="1:9" ht="12.75" customHeight="1">
      <c r="A16" s="288">
        <v>12</v>
      </c>
      <c r="B16" s="858">
        <v>45275</v>
      </c>
      <c r="C16" s="859"/>
      <c r="D16" s="334">
        <v>5900</v>
      </c>
      <c r="E16" s="323">
        <v>0</v>
      </c>
      <c r="F16" s="332">
        <v>2430</v>
      </c>
      <c r="G16" s="379">
        <v>0</v>
      </c>
      <c r="H16" s="330">
        <v>4900</v>
      </c>
      <c r="I16" s="302">
        <v>0</v>
      </c>
    </row>
    <row r="17" spans="1:9" ht="12.75" customHeight="1">
      <c r="A17" s="288">
        <v>11</v>
      </c>
      <c r="B17" s="858">
        <v>45306</v>
      </c>
      <c r="C17" s="859"/>
      <c r="D17" s="334">
        <v>5900</v>
      </c>
      <c r="E17" s="323">
        <v>0</v>
      </c>
      <c r="F17" s="332">
        <v>2430</v>
      </c>
      <c r="G17" s="379">
        <v>0</v>
      </c>
      <c r="H17" s="330">
        <v>4900</v>
      </c>
      <c r="I17" s="302">
        <v>0</v>
      </c>
    </row>
    <row r="18" spans="1:9" ht="12.75" customHeight="1">
      <c r="A18" s="288">
        <v>10</v>
      </c>
      <c r="B18" s="858">
        <v>45337</v>
      </c>
      <c r="C18" s="859"/>
      <c r="D18" s="334">
        <v>5900</v>
      </c>
      <c r="E18" s="323">
        <v>0</v>
      </c>
      <c r="F18" s="332">
        <v>2430</v>
      </c>
      <c r="G18" s="379">
        <v>0</v>
      </c>
      <c r="H18" s="330">
        <v>4900</v>
      </c>
      <c r="I18" s="302">
        <v>0</v>
      </c>
    </row>
    <row r="19" spans="1:9" ht="12.75" customHeight="1">
      <c r="A19" s="288">
        <v>9</v>
      </c>
      <c r="B19" s="858">
        <v>45366</v>
      </c>
      <c r="C19" s="859"/>
      <c r="D19" s="334">
        <v>5900</v>
      </c>
      <c r="E19" s="323">
        <v>0</v>
      </c>
      <c r="F19" s="332">
        <v>2430</v>
      </c>
      <c r="G19" s="379">
        <v>0</v>
      </c>
      <c r="H19" s="330">
        <v>4900</v>
      </c>
      <c r="I19" s="302">
        <v>0</v>
      </c>
    </row>
    <row r="20" spans="1:9" ht="12.75" customHeight="1">
      <c r="A20" s="288">
        <v>8</v>
      </c>
      <c r="B20" s="858">
        <v>45397</v>
      </c>
      <c r="C20" s="859"/>
      <c r="D20" s="334">
        <v>5900</v>
      </c>
      <c r="E20" s="323">
        <v>0</v>
      </c>
      <c r="F20" s="332">
        <v>2430</v>
      </c>
      <c r="G20" s="379">
        <v>0</v>
      </c>
      <c r="H20" s="330">
        <v>4900</v>
      </c>
      <c r="I20" s="302">
        <v>0</v>
      </c>
    </row>
    <row r="21" spans="1:9" ht="12.75" customHeight="1">
      <c r="A21" s="288">
        <v>7</v>
      </c>
      <c r="B21" s="858">
        <v>45427</v>
      </c>
      <c r="C21" s="859"/>
      <c r="D21" s="334">
        <v>5900</v>
      </c>
      <c r="E21" s="323">
        <v>0</v>
      </c>
      <c r="F21" s="332">
        <v>2430</v>
      </c>
      <c r="G21" s="379">
        <v>0</v>
      </c>
      <c r="H21" s="330">
        <v>4900</v>
      </c>
      <c r="I21" s="302">
        <v>0</v>
      </c>
    </row>
    <row r="22" spans="1:9" ht="12.75" customHeight="1">
      <c r="A22" s="288">
        <v>6</v>
      </c>
      <c r="B22" s="858">
        <v>45458</v>
      </c>
      <c r="C22" s="859"/>
      <c r="D22" s="334">
        <v>5900</v>
      </c>
      <c r="E22" s="323">
        <v>0</v>
      </c>
      <c r="F22" s="332">
        <v>2430</v>
      </c>
      <c r="G22" s="379">
        <v>0</v>
      </c>
      <c r="H22" s="330">
        <v>4900</v>
      </c>
      <c r="I22" s="302">
        <v>0</v>
      </c>
    </row>
    <row r="23" spans="1:9" ht="12.75" customHeight="1">
      <c r="A23" s="288">
        <v>5</v>
      </c>
      <c r="B23" s="858">
        <v>45488</v>
      </c>
      <c r="C23" s="859"/>
      <c r="D23" s="334">
        <v>5900</v>
      </c>
      <c r="E23" s="323">
        <v>0</v>
      </c>
      <c r="F23" s="332">
        <v>2430</v>
      </c>
      <c r="G23" s="379">
        <v>0</v>
      </c>
      <c r="H23" s="330">
        <v>4900</v>
      </c>
      <c r="I23" s="302">
        <v>0</v>
      </c>
    </row>
    <row r="24" spans="1:9" ht="12.75" customHeight="1">
      <c r="A24" s="288">
        <v>4</v>
      </c>
      <c r="B24" s="858">
        <v>45519</v>
      </c>
      <c r="C24" s="859"/>
      <c r="D24" s="334">
        <v>5900</v>
      </c>
      <c r="E24" s="323">
        <v>0</v>
      </c>
      <c r="F24" s="332">
        <v>2430</v>
      </c>
      <c r="G24" s="379">
        <v>0</v>
      </c>
      <c r="H24" s="330">
        <v>4900</v>
      </c>
      <c r="I24" s="302">
        <v>0</v>
      </c>
    </row>
    <row r="25" spans="1:9" ht="12.75" customHeight="1">
      <c r="A25" s="288">
        <v>3</v>
      </c>
      <c r="B25" s="858">
        <v>45550</v>
      </c>
      <c r="C25" s="859"/>
      <c r="D25" s="334">
        <v>5900</v>
      </c>
      <c r="E25" s="323">
        <v>0</v>
      </c>
      <c r="F25" s="332">
        <v>2430</v>
      </c>
      <c r="G25" s="379">
        <v>0</v>
      </c>
      <c r="H25" s="330">
        <v>4900</v>
      </c>
      <c r="I25" s="302">
        <v>0</v>
      </c>
    </row>
    <row r="26" spans="1:9" ht="12.75" customHeight="1">
      <c r="A26" s="288">
        <v>2</v>
      </c>
      <c r="B26" s="858">
        <v>45580</v>
      </c>
      <c r="C26" s="859"/>
      <c r="D26" s="334">
        <v>5900</v>
      </c>
      <c r="E26" s="323">
        <v>0</v>
      </c>
      <c r="F26" s="332">
        <v>2430</v>
      </c>
      <c r="G26" s="379">
        <v>0</v>
      </c>
      <c r="H26" s="330">
        <v>4900</v>
      </c>
      <c r="I26" s="302">
        <v>0</v>
      </c>
    </row>
    <row r="27" spans="1:9" ht="12.75" customHeight="1">
      <c r="A27" s="288">
        <v>1</v>
      </c>
      <c r="B27" s="858">
        <v>45611</v>
      </c>
      <c r="C27" s="859"/>
      <c r="D27" s="334">
        <v>5900</v>
      </c>
      <c r="E27" s="323">
        <v>0</v>
      </c>
      <c r="F27" s="332">
        <v>2430</v>
      </c>
      <c r="G27" s="379">
        <v>0</v>
      </c>
      <c r="H27" s="330">
        <v>4900</v>
      </c>
      <c r="I27" s="302">
        <v>0</v>
      </c>
    </row>
    <row r="28" spans="1:9" ht="12.75" customHeight="1">
      <c r="A28" s="288">
        <v>0</v>
      </c>
      <c r="B28" s="858">
        <v>45641</v>
      </c>
      <c r="C28" s="859"/>
      <c r="D28" s="334">
        <v>5900</v>
      </c>
      <c r="E28" s="323">
        <v>0</v>
      </c>
      <c r="F28" s="332">
        <v>2430</v>
      </c>
      <c r="G28" s="379">
        <v>0</v>
      </c>
      <c r="H28" s="330">
        <v>4900</v>
      </c>
      <c r="I28" s="302">
        <v>0</v>
      </c>
    </row>
    <row r="29" spans="1:9" ht="12.75" customHeight="1">
      <c r="B29" s="380"/>
      <c r="C29" s="344"/>
      <c r="D29" s="381"/>
      <c r="E29" s="382"/>
      <c r="F29" s="370"/>
      <c r="G29" s="383"/>
      <c r="H29" s="342"/>
      <c r="I29" s="384"/>
    </row>
    <row r="30" spans="1:9" ht="12.75" customHeight="1">
      <c r="A30" s="288">
        <v>2023</v>
      </c>
      <c r="B30" s="860" t="s">
        <v>539</v>
      </c>
      <c r="C30" s="861"/>
      <c r="D30" s="350">
        <v>5900</v>
      </c>
      <c r="E30" s="385"/>
      <c r="F30" s="349">
        <v>2430</v>
      </c>
      <c r="G30" s="386"/>
      <c r="H30" s="347">
        <v>4900</v>
      </c>
      <c r="I30" s="387"/>
    </row>
    <row r="31" spans="1:9" ht="12.75" customHeight="1">
      <c r="A31" s="288">
        <v>2022</v>
      </c>
      <c r="B31" s="860" t="s">
        <v>540</v>
      </c>
      <c r="C31" s="861"/>
      <c r="D31" s="350">
        <v>5900</v>
      </c>
      <c r="E31" s="385"/>
      <c r="F31" s="349">
        <v>2430</v>
      </c>
      <c r="G31" s="386"/>
      <c r="H31" s="347">
        <v>4900</v>
      </c>
      <c r="I31" s="387"/>
    </row>
    <row r="32" spans="1:9" ht="12.75" customHeight="1" thickBot="1">
      <c r="B32" s="675" t="s">
        <v>5</v>
      </c>
      <c r="C32" s="388" t="s">
        <v>538</v>
      </c>
      <c r="D32" s="789">
        <v>0.25531914893617014</v>
      </c>
      <c r="E32" s="790"/>
      <c r="F32" s="791">
        <v>8.9686098654708557E-2</v>
      </c>
      <c r="G32" s="790"/>
      <c r="H32" s="791">
        <v>0.25641025641025639</v>
      </c>
      <c r="I32" s="389"/>
    </row>
    <row r="33" spans="2:9" ht="14.7" customHeight="1">
      <c r="B33" s="315" t="s">
        <v>403</v>
      </c>
      <c r="C33" s="390"/>
      <c r="D33" s="354"/>
      <c r="E33" s="391"/>
      <c r="F33" s="354"/>
      <c r="G33" s="391"/>
      <c r="H33" s="316" t="s">
        <v>287</v>
      </c>
      <c r="I33" s="391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F32:H32 D32:E33 F33:G33 I33">
    <cfRule type="cellIs" dxfId="15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U42" sqref="U42"/>
    </sheetView>
  </sheetViews>
  <sheetFormatPr baseColWidth="10" defaultColWidth="11.44140625" defaultRowHeight="12.75" customHeight="1"/>
  <cols>
    <col min="1" max="1" width="4.6640625" style="288" customWidth="1"/>
    <col min="2" max="2" width="8.6640625" style="33" customWidth="1"/>
    <col min="3" max="3" width="12.88671875" style="33" customWidth="1"/>
    <col min="4" max="4" width="9.88671875" style="33" bestFit="1" customWidth="1"/>
    <col min="5" max="5" width="1.5546875" style="33" customWidth="1"/>
    <col min="6" max="6" width="8.44140625" style="33" customWidth="1"/>
    <col min="7" max="7" width="1.6640625" style="33" customWidth="1"/>
    <col min="8" max="8" width="8.33203125" style="33" customWidth="1"/>
    <col min="9" max="9" width="1.6640625" style="33" customWidth="1"/>
    <col min="10" max="10" width="8.6640625" style="33" customWidth="1"/>
    <col min="11" max="11" width="1.6640625" style="33" customWidth="1"/>
    <col min="12" max="12" width="10.109375" style="33" customWidth="1"/>
    <col min="13" max="13" width="1.6640625" style="33" customWidth="1"/>
    <col min="14" max="14" width="9.44140625" style="33" bestFit="1" customWidth="1"/>
    <col min="15" max="15" width="1.6640625" style="33" customWidth="1"/>
    <col min="16" max="16" width="9.109375" style="33" customWidth="1"/>
    <col min="17" max="17" width="1.6640625" style="33" customWidth="1"/>
    <col min="18" max="18" width="8.33203125" style="33" customWidth="1"/>
    <col min="19" max="19" width="2" style="33" customWidth="1"/>
    <col min="20" max="16384" width="11.44140625" style="33"/>
  </cols>
  <sheetData>
    <row r="1" spans="1:19" ht="24" customHeight="1" thickBot="1">
      <c r="B1" s="831" t="s">
        <v>420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7.25" customHeight="1" thickBot="1">
      <c r="B2" s="845" t="s">
        <v>6</v>
      </c>
      <c r="C2" s="846"/>
      <c r="D2" s="845" t="s">
        <v>27</v>
      </c>
      <c r="E2" s="865"/>
      <c r="F2" s="865"/>
      <c r="G2" s="865"/>
      <c r="H2" s="865"/>
      <c r="I2" s="865"/>
      <c r="J2" s="845" t="s">
        <v>25</v>
      </c>
      <c r="K2" s="846"/>
      <c r="L2" s="845" t="s">
        <v>26</v>
      </c>
      <c r="M2" s="866"/>
      <c r="N2" s="866"/>
      <c r="O2" s="866"/>
      <c r="P2" s="866"/>
      <c r="Q2" s="866"/>
      <c r="R2" s="866"/>
      <c r="S2" s="867"/>
    </row>
    <row r="3" spans="1:19" ht="36" customHeight="1" thickBot="1">
      <c r="B3" s="852"/>
      <c r="C3" s="853"/>
      <c r="D3" s="830" t="s">
        <v>4</v>
      </c>
      <c r="E3" s="819"/>
      <c r="F3" s="818" t="s">
        <v>23</v>
      </c>
      <c r="G3" s="820"/>
      <c r="H3" s="819" t="s">
        <v>24</v>
      </c>
      <c r="I3" s="829"/>
      <c r="J3" s="852"/>
      <c r="K3" s="853"/>
      <c r="L3" s="830" t="s">
        <v>4</v>
      </c>
      <c r="M3" s="819"/>
      <c r="N3" s="818" t="s">
        <v>8</v>
      </c>
      <c r="O3" s="820"/>
      <c r="P3" s="818" t="s">
        <v>133</v>
      </c>
      <c r="Q3" s="820"/>
      <c r="R3" s="819" t="s">
        <v>9</v>
      </c>
      <c r="S3" s="829"/>
    </row>
    <row r="4" spans="1:19" ht="12.75" customHeight="1">
      <c r="B4" s="289" t="s">
        <v>7</v>
      </c>
      <c r="C4" s="326"/>
      <c r="D4" s="291"/>
      <c r="E4" s="392"/>
      <c r="F4" s="293"/>
      <c r="G4" s="393"/>
      <c r="H4" s="326"/>
      <c r="I4" s="394"/>
      <c r="J4" s="291"/>
      <c r="K4" s="394"/>
      <c r="L4" s="291"/>
      <c r="M4" s="392"/>
      <c r="N4" s="293"/>
      <c r="O4" s="393"/>
      <c r="P4" s="293"/>
      <c r="Q4" s="393"/>
      <c r="R4" s="295"/>
      <c r="S4" s="297"/>
    </row>
    <row r="5" spans="1:19" ht="12.75" customHeight="1">
      <c r="A5" s="288">
        <v>23</v>
      </c>
      <c r="B5" s="862">
        <v>44941</v>
      </c>
      <c r="C5" s="863"/>
      <c r="D5" s="395">
        <v>164320.90461000538</v>
      </c>
      <c r="E5" s="396">
        <v>0</v>
      </c>
      <c r="F5" s="397">
        <v>91291.481</v>
      </c>
      <c r="G5" s="398">
        <v>0</v>
      </c>
      <c r="H5" s="399">
        <v>73029.423610005382</v>
      </c>
      <c r="I5" s="400">
        <v>0</v>
      </c>
      <c r="J5" s="401">
        <v>625.73229760924835</v>
      </c>
      <c r="K5" s="400">
        <v>0</v>
      </c>
      <c r="L5" s="395">
        <v>117885.772</v>
      </c>
      <c r="M5" s="396">
        <v>0</v>
      </c>
      <c r="N5" s="397">
        <v>57257.443690000015</v>
      </c>
      <c r="O5" s="398">
        <v>0</v>
      </c>
      <c r="P5" s="397">
        <v>60125.308259999998</v>
      </c>
      <c r="Q5" s="398">
        <v>0</v>
      </c>
      <c r="R5" s="399">
        <v>503.024</v>
      </c>
      <c r="S5" s="402">
        <v>0</v>
      </c>
    </row>
    <row r="6" spans="1:19" ht="12.75" customHeight="1">
      <c r="A6" s="288">
        <v>22</v>
      </c>
      <c r="B6" s="862">
        <v>44972</v>
      </c>
      <c r="C6" s="863"/>
      <c r="D6" s="395">
        <v>151505.68486995302</v>
      </c>
      <c r="E6" s="396">
        <v>0</v>
      </c>
      <c r="F6" s="397">
        <v>92576.432999999975</v>
      </c>
      <c r="G6" s="398">
        <v>0</v>
      </c>
      <c r="H6" s="399">
        <v>58929.251869953048</v>
      </c>
      <c r="I6" s="400">
        <v>0</v>
      </c>
      <c r="J6" s="401">
        <v>629.62414226221267</v>
      </c>
      <c r="K6" s="400">
        <v>0</v>
      </c>
      <c r="L6" s="395">
        <v>111360.95600000001</v>
      </c>
      <c r="M6" s="396">
        <v>0</v>
      </c>
      <c r="N6" s="397">
        <v>55119.114520000003</v>
      </c>
      <c r="O6" s="398">
        <v>0</v>
      </c>
      <c r="P6" s="397">
        <v>55747.282289999996</v>
      </c>
      <c r="Q6" s="398">
        <v>0</v>
      </c>
      <c r="R6" s="399">
        <v>494.55599999999998</v>
      </c>
      <c r="S6" s="402">
        <v>0</v>
      </c>
    </row>
    <row r="7" spans="1:19" ht="12.75" customHeight="1">
      <c r="A7" s="288">
        <v>21</v>
      </c>
      <c r="B7" s="862">
        <v>45000</v>
      </c>
      <c r="C7" s="863"/>
      <c r="D7" s="395">
        <v>169356.32826997017</v>
      </c>
      <c r="E7" s="396">
        <v>0</v>
      </c>
      <c r="F7" s="397">
        <v>103557.64100000003</v>
      </c>
      <c r="G7" s="398">
        <v>0</v>
      </c>
      <c r="H7" s="399">
        <v>65798.687269970134</v>
      </c>
      <c r="I7" s="400">
        <v>0</v>
      </c>
      <c r="J7" s="401">
        <v>619.63088251983879</v>
      </c>
      <c r="K7" s="400">
        <v>0</v>
      </c>
      <c r="L7" s="395">
        <v>116027.488</v>
      </c>
      <c r="M7" s="396">
        <v>0</v>
      </c>
      <c r="N7" s="397">
        <v>54842.711989999989</v>
      </c>
      <c r="O7" s="398">
        <v>0</v>
      </c>
      <c r="P7" s="397">
        <v>60702.320810000005</v>
      </c>
      <c r="Q7" s="398">
        <v>0</v>
      </c>
      <c r="R7" s="399">
        <v>482.45600000000002</v>
      </c>
      <c r="S7" s="402">
        <v>0</v>
      </c>
    </row>
    <row r="8" spans="1:19" ht="12.75" customHeight="1">
      <c r="A8" s="288">
        <v>20</v>
      </c>
      <c r="B8" s="862">
        <v>45031</v>
      </c>
      <c r="C8" s="863"/>
      <c r="D8" s="395">
        <v>161428.45827999996</v>
      </c>
      <c r="E8" s="396">
        <v>0</v>
      </c>
      <c r="F8" s="397">
        <v>104149.44699999999</v>
      </c>
      <c r="G8" s="398">
        <v>0</v>
      </c>
      <c r="H8" s="399">
        <v>57279.011279999977</v>
      </c>
      <c r="I8" s="400">
        <v>0</v>
      </c>
      <c r="J8" s="401">
        <v>624.07879881748954</v>
      </c>
      <c r="K8" s="400">
        <v>0</v>
      </c>
      <c r="L8" s="395">
        <v>116394.069</v>
      </c>
      <c r="M8" s="396">
        <v>0</v>
      </c>
      <c r="N8" s="397">
        <v>56061.125</v>
      </c>
      <c r="O8" s="398">
        <v>0</v>
      </c>
      <c r="P8" s="397">
        <v>59856.212</v>
      </c>
      <c r="Q8" s="398">
        <v>0</v>
      </c>
      <c r="R8" s="399">
        <v>476.73200000000003</v>
      </c>
      <c r="S8" s="402">
        <v>0</v>
      </c>
    </row>
    <row r="9" spans="1:19" ht="12.75" customHeight="1">
      <c r="A9" s="288">
        <v>19</v>
      </c>
      <c r="B9" s="862">
        <v>45061</v>
      </c>
      <c r="C9" s="863"/>
      <c r="D9" s="395">
        <v>168240.46035500002</v>
      </c>
      <c r="E9" s="396">
        <v>0</v>
      </c>
      <c r="F9" s="397">
        <v>102506.78500000002</v>
      </c>
      <c r="G9" s="398">
        <v>0</v>
      </c>
      <c r="H9" s="399">
        <v>65733.675354999999</v>
      </c>
      <c r="I9" s="400">
        <v>0</v>
      </c>
      <c r="J9" s="401">
        <v>611.24215742368244</v>
      </c>
      <c r="K9" s="400">
        <v>0</v>
      </c>
      <c r="L9" s="395">
        <v>117277.43700000001</v>
      </c>
      <c r="M9" s="396">
        <v>0</v>
      </c>
      <c r="N9" s="397">
        <v>54530.921000000002</v>
      </c>
      <c r="O9" s="398">
        <v>0</v>
      </c>
      <c r="P9" s="397">
        <v>62194.142999999996</v>
      </c>
      <c r="Q9" s="398">
        <v>0</v>
      </c>
      <c r="R9" s="399">
        <v>552.37300000000005</v>
      </c>
      <c r="S9" s="402">
        <v>0</v>
      </c>
    </row>
    <row r="10" spans="1:19" ht="12.75" customHeight="1">
      <c r="A10" s="288">
        <v>18</v>
      </c>
      <c r="B10" s="862">
        <v>45092</v>
      </c>
      <c r="C10" s="863"/>
      <c r="D10" s="395">
        <v>152435.04475999987</v>
      </c>
      <c r="E10" s="396">
        <v>0</v>
      </c>
      <c r="F10" s="397">
        <v>77838.070999999996</v>
      </c>
      <c r="G10" s="398">
        <v>0</v>
      </c>
      <c r="H10" s="399">
        <v>74596.973759999877</v>
      </c>
      <c r="I10" s="400">
        <v>0</v>
      </c>
      <c r="J10" s="401">
        <v>613.27356187806208</v>
      </c>
      <c r="K10" s="400">
        <v>0</v>
      </c>
      <c r="L10" s="395">
        <v>111086.147</v>
      </c>
      <c r="M10" s="396">
        <v>0</v>
      </c>
      <c r="N10" s="397">
        <v>54568.756999999998</v>
      </c>
      <c r="O10" s="398">
        <v>0</v>
      </c>
      <c r="P10" s="397">
        <v>55917.152999999998</v>
      </c>
      <c r="Q10" s="398">
        <v>0</v>
      </c>
      <c r="R10" s="399">
        <v>600.23699999999997</v>
      </c>
      <c r="S10" s="402">
        <v>0</v>
      </c>
    </row>
    <row r="11" spans="1:19" ht="12.75" customHeight="1">
      <c r="A11" s="288">
        <v>17</v>
      </c>
      <c r="B11" s="862">
        <v>45122</v>
      </c>
      <c r="C11" s="863"/>
      <c r="D11" s="395">
        <v>160067.21618999995</v>
      </c>
      <c r="E11" s="396">
        <v>0</v>
      </c>
      <c r="F11" s="397">
        <v>75211.300999999978</v>
      </c>
      <c r="G11" s="398">
        <v>0</v>
      </c>
      <c r="H11" s="399">
        <v>84855.915189999956</v>
      </c>
      <c r="I11" s="400">
        <v>0</v>
      </c>
      <c r="J11" s="401">
        <v>609.60673352531933</v>
      </c>
      <c r="K11" s="400">
        <v>0</v>
      </c>
      <c r="L11" s="395">
        <v>112193.20700000001</v>
      </c>
      <c r="M11" s="396">
        <v>0</v>
      </c>
      <c r="N11" s="397">
        <v>52922.635000000002</v>
      </c>
      <c r="O11" s="398">
        <v>0</v>
      </c>
      <c r="P11" s="397">
        <v>58630.197</v>
      </c>
      <c r="Q11" s="398">
        <v>0</v>
      </c>
      <c r="R11" s="399">
        <v>640.37499999999977</v>
      </c>
      <c r="S11" s="402">
        <v>0</v>
      </c>
    </row>
    <row r="12" spans="1:19" ht="12.75" customHeight="1">
      <c r="A12" s="288">
        <v>16</v>
      </c>
      <c r="B12" s="862">
        <v>45153</v>
      </c>
      <c r="C12" s="863"/>
      <c r="D12" s="395">
        <v>166585.78282000017</v>
      </c>
      <c r="E12" s="396">
        <v>0</v>
      </c>
      <c r="F12" s="397">
        <v>77186.317000000039</v>
      </c>
      <c r="G12" s="398">
        <v>0</v>
      </c>
      <c r="H12" s="399">
        <v>89399.465820000085</v>
      </c>
      <c r="I12" s="400">
        <v>0</v>
      </c>
      <c r="J12" s="401">
        <v>615.05319291665876</v>
      </c>
      <c r="K12" s="400">
        <v>0</v>
      </c>
      <c r="L12" s="395">
        <v>113888.84799999998</v>
      </c>
      <c r="M12" s="396">
        <v>0</v>
      </c>
      <c r="N12" s="397">
        <v>53406.262000000002</v>
      </c>
      <c r="O12" s="398">
        <v>0</v>
      </c>
      <c r="P12" s="397">
        <v>59917.057999999997</v>
      </c>
      <c r="Q12" s="398">
        <v>0</v>
      </c>
      <c r="R12" s="399">
        <v>565.52799999999991</v>
      </c>
      <c r="S12" s="402">
        <v>0</v>
      </c>
    </row>
    <row r="13" spans="1:19" ht="12.75" customHeight="1">
      <c r="A13" s="288">
        <v>15</v>
      </c>
      <c r="B13" s="862">
        <v>45184</v>
      </c>
      <c r="C13" s="863"/>
      <c r="D13" s="395">
        <v>161636.14397999999</v>
      </c>
      <c r="E13" s="396">
        <v>0</v>
      </c>
      <c r="F13" s="397">
        <v>63862.286999999968</v>
      </c>
      <c r="G13" s="398">
        <v>0</v>
      </c>
      <c r="H13" s="399">
        <v>97773.856980000026</v>
      </c>
      <c r="I13" s="400">
        <v>0</v>
      </c>
      <c r="J13" s="401">
        <v>620.79277601434706</v>
      </c>
      <c r="K13" s="400">
        <v>0</v>
      </c>
      <c r="L13" s="395">
        <v>113949.285</v>
      </c>
      <c r="M13" s="396">
        <v>0</v>
      </c>
      <c r="N13" s="397">
        <v>55184.521999999997</v>
      </c>
      <c r="O13" s="398">
        <v>0</v>
      </c>
      <c r="P13" s="397">
        <v>58150.141000000003</v>
      </c>
      <c r="Q13" s="398">
        <v>0</v>
      </c>
      <c r="R13" s="399">
        <v>614.62199999999996</v>
      </c>
      <c r="S13" s="402">
        <v>0</v>
      </c>
    </row>
    <row r="14" spans="1:19" ht="12.75" customHeight="1">
      <c r="A14" s="288">
        <v>14</v>
      </c>
      <c r="B14" s="862">
        <v>45214</v>
      </c>
      <c r="C14" s="863"/>
      <c r="D14" s="395">
        <v>163661.4081899999</v>
      </c>
      <c r="E14" s="396">
        <v>0</v>
      </c>
      <c r="F14" s="397">
        <v>58070.869000000021</v>
      </c>
      <c r="G14" s="398">
        <v>0</v>
      </c>
      <c r="H14" s="399">
        <v>105590.53918999988</v>
      </c>
      <c r="I14" s="400">
        <v>0</v>
      </c>
      <c r="J14" s="401">
        <v>618.34709121585763</v>
      </c>
      <c r="K14" s="400">
        <v>0</v>
      </c>
      <c r="L14" s="395">
        <v>116819.6</v>
      </c>
      <c r="M14" s="396">
        <v>0</v>
      </c>
      <c r="N14" s="397">
        <v>55520.413</v>
      </c>
      <c r="O14" s="398">
        <v>0</v>
      </c>
      <c r="P14" s="397">
        <v>60580.525000000001</v>
      </c>
      <c r="Q14" s="398">
        <v>0</v>
      </c>
      <c r="R14" s="399">
        <v>718.66200000000003</v>
      </c>
      <c r="S14" s="402">
        <v>0</v>
      </c>
    </row>
    <row r="15" spans="1:19" ht="12.75" customHeight="1">
      <c r="A15" s="288">
        <v>13</v>
      </c>
      <c r="B15" s="862">
        <v>45245</v>
      </c>
      <c r="C15" s="863"/>
      <c r="D15" s="395">
        <v>164902.5531900003</v>
      </c>
      <c r="E15" s="396">
        <v>0</v>
      </c>
      <c r="F15" s="397">
        <v>63120.948999999993</v>
      </c>
      <c r="G15" s="398">
        <v>0</v>
      </c>
      <c r="H15" s="399">
        <v>101781.6041900003</v>
      </c>
      <c r="I15" s="400">
        <v>0</v>
      </c>
      <c r="J15" s="401">
        <v>616.39425678726741</v>
      </c>
      <c r="K15" s="400">
        <v>0</v>
      </c>
      <c r="L15" s="395">
        <v>116518.651</v>
      </c>
      <c r="M15" s="396">
        <v>0</v>
      </c>
      <c r="N15" s="397">
        <v>53945.796999999999</v>
      </c>
      <c r="O15" s="398">
        <v>0</v>
      </c>
      <c r="P15" s="397">
        <v>61884.93</v>
      </c>
      <c r="Q15" s="398">
        <v>0</v>
      </c>
      <c r="R15" s="399">
        <v>687.92399999999998</v>
      </c>
      <c r="S15" s="402">
        <v>0</v>
      </c>
    </row>
    <row r="16" spans="1:19" ht="12.75" customHeight="1">
      <c r="A16" s="288">
        <v>12</v>
      </c>
      <c r="B16" s="862">
        <v>45275</v>
      </c>
      <c r="C16" s="863"/>
      <c r="D16" s="395">
        <v>169212.77626999983</v>
      </c>
      <c r="E16" s="396">
        <v>0</v>
      </c>
      <c r="F16" s="397">
        <v>73256.587</v>
      </c>
      <c r="G16" s="398">
        <v>0</v>
      </c>
      <c r="H16" s="399">
        <v>95956.189269999828</v>
      </c>
      <c r="I16" s="400">
        <v>0</v>
      </c>
      <c r="J16" s="401">
        <v>620.9725199901668</v>
      </c>
      <c r="K16" s="400">
        <v>0</v>
      </c>
      <c r="L16" s="395">
        <v>114312.07699999999</v>
      </c>
      <c r="M16" s="396">
        <v>0</v>
      </c>
      <c r="N16" s="397">
        <v>53821.589</v>
      </c>
      <c r="O16" s="398">
        <v>0</v>
      </c>
      <c r="P16" s="397">
        <v>59874.294999999998</v>
      </c>
      <c r="Q16" s="398">
        <v>0</v>
      </c>
      <c r="R16" s="399">
        <v>616.19299999999998</v>
      </c>
      <c r="S16" s="402">
        <v>0</v>
      </c>
    </row>
    <row r="17" spans="1:19" ht="12.75" customHeight="1">
      <c r="A17" s="288">
        <v>11</v>
      </c>
      <c r="B17" s="862">
        <v>45306</v>
      </c>
      <c r="C17" s="863"/>
      <c r="D17" s="395">
        <v>169180.41749000005</v>
      </c>
      <c r="E17" s="396">
        <v>0</v>
      </c>
      <c r="F17" s="397">
        <v>98356.946999999971</v>
      </c>
      <c r="G17" s="398">
        <v>0</v>
      </c>
      <c r="H17" s="399">
        <v>70823.47049000008</v>
      </c>
      <c r="I17" s="400">
        <v>0</v>
      </c>
      <c r="J17" s="401">
        <v>616.8480483591344</v>
      </c>
      <c r="K17" s="400">
        <v>0</v>
      </c>
      <c r="L17" s="395">
        <v>120611.91899999999</v>
      </c>
      <c r="M17" s="396">
        <v>0</v>
      </c>
      <c r="N17" s="397">
        <v>57468.883999999998</v>
      </c>
      <c r="O17" s="398">
        <v>0</v>
      </c>
      <c r="P17" s="397">
        <v>57468.883999999998</v>
      </c>
      <c r="Q17" s="398">
        <v>0</v>
      </c>
      <c r="R17" s="399">
        <v>622.03599999999994</v>
      </c>
      <c r="S17" s="402">
        <v>0</v>
      </c>
    </row>
    <row r="18" spans="1:19" ht="12.75" customHeight="1">
      <c r="A18" s="288">
        <v>10</v>
      </c>
      <c r="B18" s="862">
        <v>45337</v>
      </c>
      <c r="C18" s="863"/>
      <c r="D18" s="395">
        <v>159291.85547999994</v>
      </c>
      <c r="E18" s="396">
        <v>0</v>
      </c>
      <c r="F18" s="397">
        <v>98641.474000000017</v>
      </c>
      <c r="G18" s="398">
        <v>0</v>
      </c>
      <c r="H18" s="399">
        <v>60650.381479999924</v>
      </c>
      <c r="I18" s="400">
        <v>0</v>
      </c>
      <c r="J18" s="401">
        <v>615.46680494034615</v>
      </c>
      <c r="K18" s="400">
        <v>0</v>
      </c>
      <c r="L18" s="395">
        <v>115927.1</v>
      </c>
      <c r="M18" s="396">
        <v>0</v>
      </c>
      <c r="N18" s="397">
        <v>56134.620999999999</v>
      </c>
      <c r="O18" s="398">
        <v>0</v>
      </c>
      <c r="P18" s="397">
        <v>56134.620999999999</v>
      </c>
      <c r="Q18" s="398">
        <v>0</v>
      </c>
      <c r="R18" s="399">
        <v>688.34199999999998</v>
      </c>
      <c r="S18" s="402">
        <v>0</v>
      </c>
    </row>
    <row r="19" spans="1:19" ht="12.75" customHeight="1">
      <c r="A19" s="288">
        <v>9</v>
      </c>
      <c r="B19" s="862">
        <v>45366</v>
      </c>
      <c r="C19" s="863"/>
      <c r="D19" s="395">
        <v>167059.65118999992</v>
      </c>
      <c r="E19" s="396">
        <v>0</v>
      </c>
      <c r="F19" s="397">
        <v>99955.368999999992</v>
      </c>
      <c r="G19" s="398">
        <v>0</v>
      </c>
      <c r="H19" s="399">
        <v>67104.282189999925</v>
      </c>
      <c r="I19" s="400">
        <v>0</v>
      </c>
      <c r="J19" s="401">
        <v>622.61279004648429</v>
      </c>
      <c r="K19" s="400">
        <v>0</v>
      </c>
      <c r="L19" s="395">
        <v>116859.372</v>
      </c>
      <c r="M19" s="396">
        <v>0</v>
      </c>
      <c r="N19" s="397">
        <v>54675.065999999999</v>
      </c>
      <c r="O19" s="398">
        <v>0</v>
      </c>
      <c r="P19" s="397">
        <v>54675.065999999999</v>
      </c>
      <c r="Q19" s="398">
        <v>0</v>
      </c>
      <c r="R19" s="399">
        <v>617.52800000000002</v>
      </c>
      <c r="S19" s="402">
        <v>0</v>
      </c>
    </row>
    <row r="20" spans="1:19" ht="12.75" customHeight="1">
      <c r="A20" s="288">
        <v>8</v>
      </c>
      <c r="B20" s="862">
        <v>45397</v>
      </c>
      <c r="C20" s="863"/>
      <c r="D20" s="395">
        <v>165988.87833000015</v>
      </c>
      <c r="E20" s="396">
        <v>0</v>
      </c>
      <c r="F20" s="397">
        <v>96924.854000000021</v>
      </c>
      <c r="G20" s="398">
        <v>0</v>
      </c>
      <c r="H20" s="399">
        <v>69064.024330000131</v>
      </c>
      <c r="I20" s="400">
        <v>0</v>
      </c>
      <c r="J20" s="401">
        <v>625.40953803747595</v>
      </c>
      <c r="K20" s="400">
        <v>0</v>
      </c>
      <c r="L20" s="395">
        <v>126256.497</v>
      </c>
      <c r="M20" s="396">
        <v>0</v>
      </c>
      <c r="N20" s="397">
        <v>53980.25</v>
      </c>
      <c r="O20" s="398">
        <v>0</v>
      </c>
      <c r="P20" s="397">
        <v>53980.25</v>
      </c>
      <c r="Q20" s="398">
        <v>0</v>
      </c>
      <c r="R20" s="399">
        <v>597.07900000000018</v>
      </c>
      <c r="S20" s="402">
        <v>0</v>
      </c>
    </row>
    <row r="21" spans="1:19" ht="12.75" customHeight="1">
      <c r="A21" s="288">
        <v>7</v>
      </c>
      <c r="B21" s="862">
        <v>45427</v>
      </c>
      <c r="C21" s="863"/>
      <c r="D21" s="395">
        <v>171603.62413000007</v>
      </c>
      <c r="E21" s="396">
        <v>0</v>
      </c>
      <c r="F21" s="397">
        <v>98917.731000000058</v>
      </c>
      <c r="G21" s="398">
        <v>0</v>
      </c>
      <c r="H21" s="399">
        <v>72685.893130000011</v>
      </c>
      <c r="I21" s="400">
        <v>0</v>
      </c>
      <c r="J21" s="401">
        <v>630.23605963830596</v>
      </c>
      <c r="K21" s="400">
        <v>0</v>
      </c>
      <c r="L21" s="395">
        <v>128886.29000000001</v>
      </c>
      <c r="M21" s="396">
        <v>0</v>
      </c>
      <c r="N21" s="397">
        <v>53784.459000000003</v>
      </c>
      <c r="O21" s="398">
        <v>0</v>
      </c>
      <c r="P21" s="397">
        <v>53784.459000000003</v>
      </c>
      <c r="Q21" s="398">
        <v>0</v>
      </c>
      <c r="R21" s="399">
        <v>751.60400000000004</v>
      </c>
      <c r="S21" s="402">
        <v>0</v>
      </c>
    </row>
    <row r="22" spans="1:19" ht="12.75" customHeight="1">
      <c r="A22" s="288">
        <v>6</v>
      </c>
      <c r="B22" s="862">
        <v>45458</v>
      </c>
      <c r="C22" s="863"/>
      <c r="D22" s="395">
        <v>172970.91252999997</v>
      </c>
      <c r="E22" s="396">
        <v>0</v>
      </c>
      <c r="F22" s="397">
        <v>90479.09299999995</v>
      </c>
      <c r="G22" s="398">
        <v>0</v>
      </c>
      <c r="H22" s="399">
        <v>82491.819530000022</v>
      </c>
      <c r="I22" s="400">
        <v>0</v>
      </c>
      <c r="J22" s="401">
        <v>631.62175361310801</v>
      </c>
      <c r="K22" s="400">
        <v>0</v>
      </c>
      <c r="L22" s="395">
        <v>121028.281</v>
      </c>
      <c r="M22" s="396">
        <v>0</v>
      </c>
      <c r="N22" s="397">
        <v>54855.22</v>
      </c>
      <c r="O22" s="398">
        <v>0</v>
      </c>
      <c r="P22" s="397">
        <v>54855.22</v>
      </c>
      <c r="Q22" s="398">
        <v>0</v>
      </c>
      <c r="R22" s="399">
        <v>632.572</v>
      </c>
      <c r="S22" s="402">
        <v>0</v>
      </c>
    </row>
    <row r="23" spans="1:19" ht="12.75" customHeight="1">
      <c r="A23" s="288">
        <v>5</v>
      </c>
      <c r="B23" s="862">
        <v>45488</v>
      </c>
      <c r="C23" s="863"/>
      <c r="D23" s="395">
        <v>173156.05001000012</v>
      </c>
      <c r="E23" s="396">
        <v>0</v>
      </c>
      <c r="F23" s="397">
        <v>86650.943999999989</v>
      </c>
      <c r="G23" s="398">
        <v>0</v>
      </c>
      <c r="H23" s="399">
        <v>86505.106010000134</v>
      </c>
      <c r="I23" s="400">
        <v>0</v>
      </c>
      <c r="J23" s="401">
        <v>624.57258900723718</v>
      </c>
      <c r="K23" s="400">
        <v>0</v>
      </c>
      <c r="L23" s="395">
        <v>140116.07799999998</v>
      </c>
      <c r="M23" s="396">
        <v>0</v>
      </c>
      <c r="N23" s="397">
        <v>54898.307999999997</v>
      </c>
      <c r="O23" s="398">
        <v>0</v>
      </c>
      <c r="P23" s="397">
        <v>54898.307999999997</v>
      </c>
      <c r="Q23" s="398">
        <v>0</v>
      </c>
      <c r="R23" s="399">
        <v>598.41099999999994</v>
      </c>
      <c r="S23" s="402">
        <v>0</v>
      </c>
    </row>
    <row r="24" spans="1:19" ht="12.75" customHeight="1">
      <c r="A24" s="288">
        <v>4</v>
      </c>
      <c r="B24" s="862">
        <v>45519</v>
      </c>
      <c r="C24" s="863"/>
      <c r="D24" s="395">
        <v>168783.81434999991</v>
      </c>
      <c r="E24" s="396">
        <v>0</v>
      </c>
      <c r="F24" s="397">
        <v>80033.018999999957</v>
      </c>
      <c r="G24" s="398">
        <v>0</v>
      </c>
      <c r="H24" s="399">
        <v>88750.795349999942</v>
      </c>
      <c r="I24" s="400">
        <v>0</v>
      </c>
      <c r="J24" s="401">
        <v>587.27116754219969</v>
      </c>
      <c r="K24" s="400">
        <v>0</v>
      </c>
      <c r="L24" s="395">
        <v>103926.402</v>
      </c>
      <c r="M24" s="396">
        <v>0</v>
      </c>
      <c r="N24" s="397">
        <v>54912.137000000002</v>
      </c>
      <c r="O24" s="398">
        <v>0</v>
      </c>
      <c r="P24" s="397">
        <v>54912.137000000002</v>
      </c>
      <c r="Q24" s="398">
        <v>0</v>
      </c>
      <c r="R24" s="399">
        <v>656.68200000000002</v>
      </c>
      <c r="S24" s="402">
        <v>0</v>
      </c>
    </row>
    <row r="25" spans="1:19" ht="12.75" customHeight="1">
      <c r="A25" s="288">
        <v>3</v>
      </c>
      <c r="B25" s="862">
        <v>45550</v>
      </c>
      <c r="C25" s="863"/>
      <c r="D25" s="395">
        <v>161458.43830169996</v>
      </c>
      <c r="E25" s="396">
        <v>0</v>
      </c>
      <c r="F25" s="397">
        <v>64386.458000000013</v>
      </c>
      <c r="G25" s="398">
        <v>0</v>
      </c>
      <c r="H25" s="399">
        <v>97071.98030169995</v>
      </c>
      <c r="I25" s="400">
        <v>0</v>
      </c>
      <c r="J25" s="401">
        <v>636.43411764921348</v>
      </c>
      <c r="K25" s="400">
        <v>0</v>
      </c>
      <c r="L25" s="395">
        <v>113026.697</v>
      </c>
      <c r="M25" s="396">
        <v>0</v>
      </c>
      <c r="N25" s="397">
        <v>53246.77</v>
      </c>
      <c r="O25" s="398">
        <v>0</v>
      </c>
      <c r="P25" s="397">
        <v>53246.77</v>
      </c>
      <c r="Q25" s="398">
        <v>0</v>
      </c>
      <c r="R25" s="399">
        <v>795.28800000000001</v>
      </c>
      <c r="S25" s="402">
        <v>0</v>
      </c>
    </row>
    <row r="26" spans="1:19" ht="12.75" customHeight="1">
      <c r="A26" s="288">
        <v>2</v>
      </c>
      <c r="B26" s="862">
        <v>45580</v>
      </c>
      <c r="C26" s="863"/>
      <c r="D26" s="395">
        <v>154787.47104</v>
      </c>
      <c r="E26" s="396">
        <v>0</v>
      </c>
      <c r="F26" s="397">
        <v>53274.434000000001</v>
      </c>
      <c r="G26" s="398">
        <v>0</v>
      </c>
      <c r="H26" s="399">
        <v>101513.03704</v>
      </c>
      <c r="I26" s="400">
        <v>0</v>
      </c>
      <c r="J26" s="401">
        <v>638.4645532302402</v>
      </c>
      <c r="K26" s="400">
        <v>0</v>
      </c>
      <c r="L26" s="395">
        <v>112826.515</v>
      </c>
      <c r="M26" s="396">
        <v>0</v>
      </c>
      <c r="N26" s="397">
        <v>53446.093999999997</v>
      </c>
      <c r="O26" s="398">
        <v>0</v>
      </c>
      <c r="P26" s="397">
        <v>53446.093999999997</v>
      </c>
      <c r="Q26" s="398">
        <v>0</v>
      </c>
      <c r="R26" s="399">
        <v>612.70399999999995</v>
      </c>
      <c r="S26" s="402">
        <v>0</v>
      </c>
    </row>
    <row r="27" spans="1:19" ht="12.75" customHeight="1">
      <c r="A27" s="288">
        <v>1</v>
      </c>
      <c r="B27" s="862">
        <v>45611</v>
      </c>
      <c r="C27" s="863"/>
      <c r="D27" s="395">
        <v>154958.08176999993</v>
      </c>
      <c r="E27" s="396">
        <v>0</v>
      </c>
      <c r="F27" s="397">
        <v>40339.359000000091</v>
      </c>
      <c r="G27" s="398">
        <v>0</v>
      </c>
      <c r="H27" s="399">
        <v>114618.72276999985</v>
      </c>
      <c r="I27" s="400">
        <v>0</v>
      </c>
      <c r="J27" s="401">
        <v>671.23898087711927</v>
      </c>
      <c r="K27" s="400">
        <v>0</v>
      </c>
      <c r="L27" s="395">
        <v>113302.961</v>
      </c>
      <c r="M27" s="396">
        <v>0</v>
      </c>
      <c r="N27" s="397">
        <v>52525.107000000004</v>
      </c>
      <c r="O27" s="398">
        <v>0</v>
      </c>
      <c r="P27" s="397">
        <v>52525.107000000004</v>
      </c>
      <c r="Q27" s="398">
        <v>0</v>
      </c>
      <c r="R27" s="399">
        <v>614.32899999999995</v>
      </c>
      <c r="S27" s="402">
        <v>0</v>
      </c>
    </row>
    <row r="28" spans="1:19" ht="12.75" customHeight="1">
      <c r="A28" s="288">
        <v>0</v>
      </c>
      <c r="B28" s="862">
        <v>45641</v>
      </c>
      <c r="C28" s="863"/>
      <c r="D28" s="395">
        <v>164772.05730000007</v>
      </c>
      <c r="E28" s="396">
        <v>0</v>
      </c>
      <c r="F28" s="397">
        <v>42647.067999999985</v>
      </c>
      <c r="G28" s="398">
        <v>0</v>
      </c>
      <c r="H28" s="399">
        <v>122124.98930000009</v>
      </c>
      <c r="I28" s="400">
        <v>0</v>
      </c>
      <c r="J28" s="401">
        <v>665.8079223725058</v>
      </c>
      <c r="K28" s="400">
        <v>0</v>
      </c>
      <c r="L28" s="395">
        <v>116380.41499999999</v>
      </c>
      <c r="M28" s="396">
        <v>0</v>
      </c>
      <c r="N28" s="397">
        <v>52977.561999999998</v>
      </c>
      <c r="O28" s="398">
        <v>0</v>
      </c>
      <c r="P28" s="397">
        <v>62789.580999999998</v>
      </c>
      <c r="Q28" s="398">
        <v>0</v>
      </c>
      <c r="R28" s="399">
        <v>613.27200000000005</v>
      </c>
      <c r="S28" s="402">
        <v>0</v>
      </c>
    </row>
    <row r="29" spans="1:19" ht="12.75" customHeight="1">
      <c r="B29" s="380"/>
      <c r="C29" s="403"/>
      <c r="D29" s="395"/>
      <c r="E29" s="403"/>
      <c r="F29" s="404"/>
      <c r="G29" s="405"/>
      <c r="H29" s="403"/>
      <c r="I29" s="344"/>
      <c r="J29" s="406"/>
      <c r="K29" s="344"/>
      <c r="L29" s="406"/>
      <c r="M29" s="403"/>
      <c r="N29" s="404"/>
      <c r="O29" s="405"/>
      <c r="P29" s="303"/>
      <c r="Q29" s="407"/>
      <c r="S29" s="408"/>
    </row>
    <row r="30" spans="1:19" ht="12.75" customHeight="1">
      <c r="A30" s="288">
        <v>2023</v>
      </c>
      <c r="B30" s="860" t="s">
        <v>536</v>
      </c>
      <c r="C30" s="864"/>
      <c r="D30" s="409">
        <v>1984011.2519216998</v>
      </c>
      <c r="E30" s="410"/>
      <c r="F30" s="411">
        <v>950606.75</v>
      </c>
      <c r="G30" s="412"/>
      <c r="H30" s="413">
        <v>1033404.5019217001</v>
      </c>
      <c r="I30" s="414"/>
      <c r="J30" s="415">
        <v>630.49869377611424</v>
      </c>
      <c r="K30" s="414"/>
      <c r="L30" s="409">
        <v>1429148.5269999998</v>
      </c>
      <c r="M30" s="416"/>
      <c r="N30" s="411">
        <v>652904.478</v>
      </c>
      <c r="O30" s="412"/>
      <c r="P30" s="411">
        <v>662716.49699999997</v>
      </c>
      <c r="Q30" s="407"/>
      <c r="R30" s="413">
        <v>7799.8469999999988</v>
      </c>
      <c r="S30" s="408"/>
    </row>
    <row r="31" spans="1:19" ht="12.75" customHeight="1">
      <c r="A31" s="288">
        <v>2022</v>
      </c>
      <c r="B31" s="860" t="s">
        <v>537</v>
      </c>
      <c r="C31" s="864"/>
      <c r="D31" s="417">
        <v>1953352.7617849284</v>
      </c>
      <c r="E31" s="386"/>
      <c r="F31" s="418">
        <v>982628.16800000006</v>
      </c>
      <c r="G31" s="385"/>
      <c r="H31" s="419">
        <v>970724.59378492855</v>
      </c>
      <c r="I31" s="387"/>
      <c r="J31" s="415">
        <v>618.72903424667925</v>
      </c>
      <c r="K31" s="387"/>
      <c r="L31" s="417">
        <v>1377713.5370000002</v>
      </c>
      <c r="M31" s="386"/>
      <c r="N31" s="418">
        <v>657181.29119999998</v>
      </c>
      <c r="O31" s="385"/>
      <c r="P31" s="418">
        <v>713579.56536000012</v>
      </c>
      <c r="Q31" s="420"/>
      <c r="R31" s="419">
        <v>6952.6820000000007</v>
      </c>
      <c r="S31" s="408"/>
    </row>
    <row r="32" spans="1:19" ht="12.75" customHeight="1">
      <c r="B32" s="719" t="s">
        <v>5</v>
      </c>
      <c r="C32" s="718" t="s">
        <v>538</v>
      </c>
      <c r="D32" s="421">
        <v>1.5695316655838676E-2</v>
      </c>
      <c r="E32" s="422"/>
      <c r="F32" s="423">
        <v>-3.258752297440759E-2</v>
      </c>
      <c r="G32" s="424"/>
      <c r="H32" s="391">
        <v>6.4570227784564338E-2</v>
      </c>
      <c r="I32" s="425"/>
      <c r="J32" s="421">
        <v>1.9022316519807347E-2</v>
      </c>
      <c r="K32" s="425"/>
      <c r="L32" s="421">
        <v>3.7333588310382915E-2</v>
      </c>
      <c r="M32" s="391"/>
      <c r="N32" s="423">
        <v>-6.5078133800653415E-3</v>
      </c>
      <c r="O32" s="424"/>
      <c r="P32" s="423">
        <v>-7.1278762494186299E-2</v>
      </c>
      <c r="Q32" s="420"/>
      <c r="R32" s="391">
        <v>0.12184722384829305</v>
      </c>
      <c r="S32" s="408"/>
    </row>
    <row r="33" spans="2:19" ht="12.75" customHeight="1" thickBot="1">
      <c r="B33" s="358"/>
      <c r="C33" s="360"/>
      <c r="D33" s="363"/>
      <c r="E33" s="360"/>
      <c r="F33" s="361"/>
      <c r="G33" s="362"/>
      <c r="H33" s="360"/>
      <c r="I33" s="359"/>
      <c r="J33" s="363"/>
      <c r="K33" s="359"/>
      <c r="L33" s="363"/>
      <c r="M33" s="360"/>
      <c r="N33" s="426"/>
      <c r="O33" s="427"/>
      <c r="P33" s="428"/>
      <c r="Q33" s="429"/>
      <c r="R33" s="313"/>
      <c r="S33" s="430"/>
    </row>
    <row r="34" spans="2:19" ht="12.75" customHeight="1">
      <c r="B34" s="315" t="s">
        <v>404</v>
      </c>
      <c r="P34" s="316" t="s">
        <v>287</v>
      </c>
    </row>
    <row r="35" spans="2:19" ht="12.75" customHeight="1">
      <c r="B35" s="317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10:C10"/>
    <mergeCell ref="B8:C8"/>
    <mergeCell ref="B9:C9"/>
    <mergeCell ref="B18:C18"/>
    <mergeCell ref="B31:C31"/>
    <mergeCell ref="B14:C14"/>
    <mergeCell ref="B19:C19"/>
    <mergeCell ref="B20:C20"/>
    <mergeCell ref="B12:C12"/>
    <mergeCell ref="B13:C13"/>
  </mergeCells>
  <phoneticPr fontId="0" type="noConversion"/>
  <conditionalFormatting sqref="D32 F32 H32 J32 L32 N32 P32 R32">
    <cfRule type="cellIs" dxfId="14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22860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68580</xdr:colOff>
                <xdr:row>0</xdr:row>
                <xdr:rowOff>0</xdr:rowOff>
              </from>
              <to>
                <xdr:col>14</xdr:col>
                <xdr:colOff>106680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60960</xdr:colOff>
                <xdr:row>0</xdr:row>
                <xdr:rowOff>0</xdr:rowOff>
              </from>
              <to>
                <xdr:col>14</xdr:col>
                <xdr:colOff>99060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106680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99060</xdr:colOff>
                <xdr:row>0</xdr:row>
                <xdr:rowOff>0</xdr:rowOff>
              </from>
              <to>
                <xdr:col>15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22860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U34"/>
  <sheetViews>
    <sheetView showZeros="0" topLeftCell="A10" zoomScale="93" zoomScaleNormal="93" workbookViewId="0">
      <selection activeCell="V24" sqref="V24"/>
    </sheetView>
  </sheetViews>
  <sheetFormatPr baseColWidth="10" defaultColWidth="8.5546875" defaultRowHeight="12.75" customHeight="1"/>
  <cols>
    <col min="1" max="1" width="4.6640625" style="288" customWidth="1"/>
    <col min="2" max="2" width="9.109375" style="33" customWidth="1"/>
    <col min="3" max="3" width="11.6640625" style="33" customWidth="1"/>
    <col min="4" max="4" width="9.6640625" style="33" customWidth="1"/>
    <col min="5" max="5" width="2.33203125" style="33" customWidth="1"/>
    <col min="6" max="6" width="8.664062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11" style="33" customWidth="1"/>
    <col min="11" max="11" width="2.109375" style="33" customWidth="1"/>
    <col min="12" max="12" width="10.44140625" style="33" customWidth="1"/>
    <col min="13" max="13" width="2.33203125" style="33" customWidth="1"/>
    <col min="14" max="14" width="10.5546875" style="33" customWidth="1"/>
    <col min="15" max="15" width="2.44140625" style="33" customWidth="1"/>
    <col min="16" max="16" width="10.33203125" style="33" customWidth="1"/>
    <col min="17" max="17" width="2.33203125" style="33" customWidth="1"/>
    <col min="18" max="18" width="9.33203125" style="33" customWidth="1"/>
    <col min="19" max="19" width="2.109375" style="33" customWidth="1"/>
    <col min="20" max="16384" width="8.5546875" style="33"/>
  </cols>
  <sheetData>
    <row r="1" spans="1:19" ht="39" customHeight="1" thickBot="1">
      <c r="B1" s="831" t="s">
        <v>421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2.75" customHeight="1">
      <c r="B2" s="869" t="s">
        <v>6</v>
      </c>
      <c r="C2" s="870"/>
      <c r="D2" s="875" t="s">
        <v>183</v>
      </c>
      <c r="E2" s="875"/>
      <c r="F2" s="875" t="s">
        <v>96</v>
      </c>
      <c r="G2" s="875"/>
      <c r="H2" s="869" t="s">
        <v>182</v>
      </c>
      <c r="I2" s="877"/>
      <c r="J2" s="877"/>
      <c r="K2" s="877"/>
      <c r="L2" s="877"/>
      <c r="M2" s="877"/>
      <c r="N2" s="877"/>
      <c r="O2" s="877"/>
      <c r="P2" s="877"/>
      <c r="Q2" s="877"/>
      <c r="R2" s="877"/>
      <c r="S2" s="870"/>
    </row>
    <row r="3" spans="1:19" ht="51.75" customHeight="1">
      <c r="B3" s="871"/>
      <c r="C3" s="872"/>
      <c r="D3" s="876"/>
      <c r="E3" s="876"/>
      <c r="F3" s="876"/>
      <c r="G3" s="876"/>
      <c r="H3" s="873" t="s">
        <v>29</v>
      </c>
      <c r="I3" s="874"/>
      <c r="J3" s="878" t="s">
        <v>30</v>
      </c>
      <c r="K3" s="878"/>
      <c r="L3" s="874" t="s">
        <v>31</v>
      </c>
      <c r="M3" s="874"/>
      <c r="N3" s="874" t="s">
        <v>32</v>
      </c>
      <c r="O3" s="874"/>
      <c r="P3" s="874" t="s">
        <v>33</v>
      </c>
      <c r="Q3" s="874"/>
      <c r="R3" s="874" t="s">
        <v>28</v>
      </c>
      <c r="S3" s="879"/>
    </row>
    <row r="4" spans="1:19" ht="12.75" customHeight="1">
      <c r="B4" s="431" t="s">
        <v>7</v>
      </c>
      <c r="C4" s="432"/>
      <c r="D4" s="380"/>
      <c r="E4" s="433"/>
      <c r="F4" s="380"/>
      <c r="G4" s="433"/>
      <c r="H4" s="380"/>
      <c r="I4" s="434"/>
      <c r="J4" s="435"/>
      <c r="K4" s="436"/>
      <c r="L4" s="432"/>
      <c r="M4" s="434"/>
      <c r="N4" s="435"/>
      <c r="O4" s="436"/>
      <c r="P4" s="435"/>
      <c r="Q4" s="436"/>
      <c r="R4" s="432"/>
      <c r="S4" s="433"/>
    </row>
    <row r="5" spans="1:19" ht="12.75" customHeight="1">
      <c r="A5" s="288">
        <v>23</v>
      </c>
      <c r="B5" s="858">
        <v>44941</v>
      </c>
      <c r="C5" s="868"/>
      <c r="D5" s="737">
        <v>11215.293</v>
      </c>
      <c r="E5" s="400">
        <v>0</v>
      </c>
      <c r="F5" s="737">
        <v>1004.5274459832223</v>
      </c>
      <c r="G5" s="400">
        <v>0</v>
      </c>
      <c r="H5" s="737">
        <v>6765.3980000000001</v>
      </c>
      <c r="I5" s="396">
        <v>0</v>
      </c>
      <c r="J5" s="738">
        <v>4730.8190000000004</v>
      </c>
      <c r="K5" s="398">
        <v>0</v>
      </c>
      <c r="L5" s="396">
        <v>820.47699999999998</v>
      </c>
      <c r="M5" s="396">
        <v>0</v>
      </c>
      <c r="N5" s="738">
        <v>663.38499999999999</v>
      </c>
      <c r="O5" s="398">
        <v>0</v>
      </c>
      <c r="P5" s="738">
        <v>520.43899999999996</v>
      </c>
      <c r="Q5" s="398">
        <v>0</v>
      </c>
      <c r="R5" s="396">
        <v>30.277999999999999</v>
      </c>
      <c r="S5" s="402">
        <v>0</v>
      </c>
    </row>
    <row r="6" spans="1:19" ht="12.75" customHeight="1">
      <c r="A6" s="288">
        <v>22</v>
      </c>
      <c r="B6" s="858">
        <v>44972</v>
      </c>
      <c r="C6" s="868"/>
      <c r="D6" s="737">
        <v>10455.813239999999</v>
      </c>
      <c r="E6" s="400">
        <v>0</v>
      </c>
      <c r="F6" s="737">
        <v>1001.3715436984322</v>
      </c>
      <c r="G6" s="400">
        <v>0</v>
      </c>
      <c r="H6" s="737">
        <v>6292.9260000000004</v>
      </c>
      <c r="I6" s="396">
        <v>0</v>
      </c>
      <c r="J6" s="738">
        <v>4509.6239999999998</v>
      </c>
      <c r="K6" s="398">
        <v>0</v>
      </c>
      <c r="L6" s="396">
        <v>763.96299999999997</v>
      </c>
      <c r="M6" s="396">
        <v>0</v>
      </c>
      <c r="N6" s="738">
        <v>596.14599999999996</v>
      </c>
      <c r="O6" s="398">
        <v>0</v>
      </c>
      <c r="P6" s="738">
        <v>388.339</v>
      </c>
      <c r="Q6" s="398">
        <v>0</v>
      </c>
      <c r="R6" s="396">
        <v>34.853999999999999</v>
      </c>
      <c r="S6" s="402">
        <v>0</v>
      </c>
    </row>
    <row r="7" spans="1:19" ht="12.75" customHeight="1">
      <c r="A7" s="288">
        <v>21</v>
      </c>
      <c r="B7" s="858">
        <v>45000</v>
      </c>
      <c r="C7" s="868"/>
      <c r="D7" s="737">
        <v>11584.049560000001</v>
      </c>
      <c r="E7" s="400">
        <v>0</v>
      </c>
      <c r="F7" s="737">
        <v>1010.2946225672966</v>
      </c>
      <c r="G7" s="400">
        <v>0</v>
      </c>
      <c r="H7" s="737">
        <v>6856.8779999999997</v>
      </c>
      <c r="I7" s="396">
        <v>0</v>
      </c>
      <c r="J7" s="738">
        <v>4539.8429999999998</v>
      </c>
      <c r="K7" s="398">
        <v>0</v>
      </c>
      <c r="L7" s="396">
        <v>824.32</v>
      </c>
      <c r="M7" s="396">
        <v>0</v>
      </c>
      <c r="N7" s="738">
        <v>1077.482</v>
      </c>
      <c r="O7" s="398">
        <v>0</v>
      </c>
      <c r="P7" s="738">
        <v>379.34399999999999</v>
      </c>
      <c r="Q7" s="398">
        <v>0</v>
      </c>
      <c r="R7" s="396">
        <v>35.889000000000003</v>
      </c>
      <c r="S7" s="402">
        <v>0</v>
      </c>
    </row>
    <row r="8" spans="1:19" ht="12.75" customHeight="1">
      <c r="A8" s="288">
        <v>20</v>
      </c>
      <c r="B8" s="858">
        <v>45031</v>
      </c>
      <c r="C8" s="868"/>
      <c r="D8" s="737">
        <v>11266.920839999995</v>
      </c>
      <c r="E8" s="400">
        <v>0</v>
      </c>
      <c r="F8" s="737">
        <v>1004.7207806713141</v>
      </c>
      <c r="G8" s="400">
        <v>0</v>
      </c>
      <c r="H8" s="737">
        <v>6580.6439999999993</v>
      </c>
      <c r="I8" s="396">
        <v>0</v>
      </c>
      <c r="J8" s="738">
        <v>4767.8140000000003</v>
      </c>
      <c r="K8" s="398">
        <v>0</v>
      </c>
      <c r="L8" s="396">
        <v>787.58399999999995</v>
      </c>
      <c r="M8" s="396">
        <v>0</v>
      </c>
      <c r="N8" s="738">
        <v>587.43799999999999</v>
      </c>
      <c r="O8" s="398">
        <v>0</v>
      </c>
      <c r="P8" s="738">
        <v>388.327</v>
      </c>
      <c r="Q8" s="398">
        <v>0</v>
      </c>
      <c r="R8" s="396">
        <v>49.481000000000002</v>
      </c>
      <c r="S8" s="402">
        <v>0</v>
      </c>
    </row>
    <row r="9" spans="1:19" ht="12.75" customHeight="1">
      <c r="A9" s="288">
        <v>19</v>
      </c>
      <c r="B9" s="858">
        <v>45061</v>
      </c>
      <c r="C9" s="868"/>
      <c r="D9" s="737">
        <v>11684.315199999995</v>
      </c>
      <c r="E9" s="400">
        <v>0</v>
      </c>
      <c r="F9" s="737">
        <v>982.09856088364961</v>
      </c>
      <c r="G9" s="400">
        <v>0</v>
      </c>
      <c r="H9" s="737">
        <v>6402.5399999999991</v>
      </c>
      <c r="I9" s="396">
        <v>0</v>
      </c>
      <c r="J9" s="738">
        <v>4537.9620000000004</v>
      </c>
      <c r="K9" s="398">
        <v>0</v>
      </c>
      <c r="L9" s="396">
        <v>797.31500000000005</v>
      </c>
      <c r="M9" s="396">
        <v>0</v>
      </c>
      <c r="N9" s="738">
        <v>596.57600000000002</v>
      </c>
      <c r="O9" s="398">
        <v>0</v>
      </c>
      <c r="P9" s="738">
        <v>419.45299999999997</v>
      </c>
      <c r="Q9" s="398">
        <v>0</v>
      </c>
      <c r="R9" s="396">
        <v>51.234000000000002</v>
      </c>
      <c r="S9" s="402">
        <v>0</v>
      </c>
    </row>
    <row r="10" spans="1:19" ht="12.75" customHeight="1">
      <c r="A10" s="288">
        <v>18</v>
      </c>
      <c r="B10" s="858">
        <v>45092</v>
      </c>
      <c r="C10" s="868"/>
      <c r="D10" s="737">
        <v>11281.247599999995</v>
      </c>
      <c r="E10" s="400">
        <v>0</v>
      </c>
      <c r="F10" s="737">
        <v>983.04677418612732</v>
      </c>
      <c r="G10" s="400">
        <v>0</v>
      </c>
      <c r="H10" s="737">
        <v>6737.8190000000013</v>
      </c>
      <c r="I10" s="396">
        <v>0</v>
      </c>
      <c r="J10" s="738">
        <v>4813.1580000000004</v>
      </c>
      <c r="K10" s="398">
        <v>0</v>
      </c>
      <c r="L10" s="396">
        <v>872.29700000000003</v>
      </c>
      <c r="M10" s="396">
        <v>0</v>
      </c>
      <c r="N10" s="738">
        <v>636.87800000000004</v>
      </c>
      <c r="O10" s="398">
        <v>0</v>
      </c>
      <c r="P10" s="738">
        <v>378.786</v>
      </c>
      <c r="Q10" s="398">
        <v>0</v>
      </c>
      <c r="R10" s="396">
        <v>36.700000000000003</v>
      </c>
      <c r="S10" s="402">
        <v>0</v>
      </c>
    </row>
    <row r="11" spans="1:19" ht="12.75" customHeight="1">
      <c r="A11" s="288">
        <v>17</v>
      </c>
      <c r="B11" s="858">
        <v>45122</v>
      </c>
      <c r="C11" s="868"/>
      <c r="D11" s="737">
        <v>11425.472839999999</v>
      </c>
      <c r="E11" s="400">
        <v>0</v>
      </c>
      <c r="F11" s="737">
        <v>986.17509685198058</v>
      </c>
      <c r="G11" s="400">
        <v>0</v>
      </c>
      <c r="H11" s="737">
        <v>6401.2630000000008</v>
      </c>
      <c r="I11" s="396">
        <v>0</v>
      </c>
      <c r="J11" s="738">
        <v>4431.3050000000003</v>
      </c>
      <c r="K11" s="398">
        <v>0</v>
      </c>
      <c r="L11" s="396">
        <v>888.41300000000001</v>
      </c>
      <c r="M11" s="396">
        <v>0</v>
      </c>
      <c r="N11" s="738">
        <v>663.36699999999996</v>
      </c>
      <c r="O11" s="398">
        <v>0</v>
      </c>
      <c r="P11" s="738">
        <v>388.57400000000001</v>
      </c>
      <c r="Q11" s="398">
        <v>0</v>
      </c>
      <c r="R11" s="396">
        <v>29.603999999999999</v>
      </c>
      <c r="S11" s="402">
        <v>0</v>
      </c>
    </row>
    <row r="12" spans="1:19" ht="12.75" customHeight="1">
      <c r="A12" s="288">
        <v>16</v>
      </c>
      <c r="B12" s="858">
        <v>45153</v>
      </c>
      <c r="C12" s="868"/>
      <c r="D12" s="737">
        <v>11615.236199999998</v>
      </c>
      <c r="E12" s="400">
        <v>0</v>
      </c>
      <c r="F12" s="737">
        <v>1015.3596948882841</v>
      </c>
      <c r="G12" s="400">
        <v>0</v>
      </c>
      <c r="H12" s="737">
        <v>6519.317</v>
      </c>
      <c r="I12" s="396">
        <v>0</v>
      </c>
      <c r="J12" s="738">
        <v>4588.442</v>
      </c>
      <c r="K12" s="398">
        <v>0</v>
      </c>
      <c r="L12" s="396">
        <v>698.274</v>
      </c>
      <c r="M12" s="396">
        <v>0</v>
      </c>
      <c r="N12" s="738">
        <v>776.15599999999995</v>
      </c>
      <c r="O12" s="398">
        <v>0</v>
      </c>
      <c r="P12" s="738">
        <v>424.911</v>
      </c>
      <c r="Q12" s="398">
        <v>0</v>
      </c>
      <c r="R12" s="396">
        <v>31.533999999999999</v>
      </c>
      <c r="S12" s="402">
        <v>0</v>
      </c>
    </row>
    <row r="13" spans="1:19" ht="12.75" customHeight="1">
      <c r="A13" s="288">
        <v>15</v>
      </c>
      <c r="B13" s="858">
        <v>45184</v>
      </c>
      <c r="C13" s="868"/>
      <c r="D13" s="737">
        <v>11051.075999999999</v>
      </c>
      <c r="E13" s="400">
        <v>0</v>
      </c>
      <c r="F13" s="737">
        <v>998.54110900410876</v>
      </c>
      <c r="G13" s="400">
        <v>0</v>
      </c>
      <c r="H13" s="737">
        <v>6448.8670000000002</v>
      </c>
      <c r="I13" s="396">
        <v>0</v>
      </c>
      <c r="J13" s="738">
        <v>4639.2700000000004</v>
      </c>
      <c r="K13" s="398">
        <v>0</v>
      </c>
      <c r="L13" s="396">
        <v>778.12099999999998</v>
      </c>
      <c r="M13" s="396">
        <v>0</v>
      </c>
      <c r="N13" s="738">
        <v>626.59699999999998</v>
      </c>
      <c r="O13" s="398">
        <v>0</v>
      </c>
      <c r="P13" s="738">
        <v>379.13</v>
      </c>
      <c r="Q13" s="398">
        <v>0</v>
      </c>
      <c r="R13" s="396">
        <v>25.748999999999999</v>
      </c>
      <c r="S13" s="402">
        <v>0</v>
      </c>
    </row>
    <row r="14" spans="1:19" ht="12.75" customHeight="1">
      <c r="A14" s="288">
        <v>14</v>
      </c>
      <c r="B14" s="858">
        <v>45214</v>
      </c>
      <c r="C14" s="868"/>
      <c r="D14" s="737">
        <v>12127.567850000001</v>
      </c>
      <c r="E14" s="400">
        <v>0</v>
      </c>
      <c r="F14" s="737">
        <v>1002.4431511607409</v>
      </c>
      <c r="G14" s="400">
        <v>0</v>
      </c>
      <c r="H14" s="737">
        <v>6875.0919999999996</v>
      </c>
      <c r="I14" s="396">
        <v>0</v>
      </c>
      <c r="J14" s="738">
        <v>4858.1189999999997</v>
      </c>
      <c r="K14" s="398">
        <v>0</v>
      </c>
      <c r="L14" s="396">
        <v>838.39200000000005</v>
      </c>
      <c r="M14" s="396">
        <v>0</v>
      </c>
      <c r="N14" s="738">
        <v>767.88599999999997</v>
      </c>
      <c r="O14" s="398">
        <v>0</v>
      </c>
      <c r="P14" s="738">
        <v>379.57299999999998</v>
      </c>
      <c r="Q14" s="398">
        <v>0</v>
      </c>
      <c r="R14" s="396">
        <v>31.122</v>
      </c>
      <c r="S14" s="402">
        <v>0</v>
      </c>
    </row>
    <row r="15" spans="1:19" ht="12.75" customHeight="1">
      <c r="A15" s="288">
        <v>13</v>
      </c>
      <c r="B15" s="858">
        <v>45245</v>
      </c>
      <c r="C15" s="868"/>
      <c r="D15" s="737">
        <v>11642.387700000005</v>
      </c>
      <c r="E15" s="400">
        <v>0</v>
      </c>
      <c r="F15" s="737">
        <v>999.04175626450979</v>
      </c>
      <c r="G15" s="400">
        <v>0</v>
      </c>
      <c r="H15" s="737">
        <v>6540.3360000000002</v>
      </c>
      <c r="I15" s="396">
        <v>0</v>
      </c>
      <c r="J15" s="738">
        <v>4639.0140000000001</v>
      </c>
      <c r="K15" s="398">
        <v>0</v>
      </c>
      <c r="L15" s="396">
        <v>814.45799999999997</v>
      </c>
      <c r="M15" s="396">
        <v>0</v>
      </c>
      <c r="N15" s="738">
        <v>697.19399999999996</v>
      </c>
      <c r="O15" s="398">
        <v>0</v>
      </c>
      <c r="P15" s="738">
        <v>354.65800000000002</v>
      </c>
      <c r="Q15" s="398">
        <v>0</v>
      </c>
      <c r="R15" s="396">
        <v>35.012000000000057</v>
      </c>
      <c r="S15" s="402">
        <v>0</v>
      </c>
    </row>
    <row r="16" spans="1:19" ht="12.75" customHeight="1">
      <c r="A16" s="288">
        <v>12</v>
      </c>
      <c r="B16" s="858">
        <v>45275</v>
      </c>
      <c r="C16" s="868"/>
      <c r="D16" s="737">
        <v>12196.949149999999</v>
      </c>
      <c r="E16" s="400">
        <v>0</v>
      </c>
      <c r="F16" s="737">
        <v>997.77961326256582</v>
      </c>
      <c r="G16" s="400">
        <v>0</v>
      </c>
      <c r="H16" s="737">
        <v>6406.7240000000002</v>
      </c>
      <c r="I16" s="396">
        <v>0</v>
      </c>
      <c r="J16" s="738">
        <v>4405.5420000000004</v>
      </c>
      <c r="K16" s="398">
        <v>0</v>
      </c>
      <c r="L16" s="396">
        <v>781.08399999999995</v>
      </c>
      <c r="M16" s="396">
        <v>0</v>
      </c>
      <c r="N16" s="738">
        <v>691.87900000000002</v>
      </c>
      <c r="O16" s="398">
        <v>0</v>
      </c>
      <c r="P16" s="738">
        <v>488.14299999999997</v>
      </c>
      <c r="Q16" s="398">
        <v>0</v>
      </c>
      <c r="R16" s="396">
        <v>40.075999999999965</v>
      </c>
      <c r="S16" s="402">
        <v>0</v>
      </c>
    </row>
    <row r="17" spans="1:21" ht="12.75" customHeight="1">
      <c r="A17" s="288">
        <v>11</v>
      </c>
      <c r="B17" s="858">
        <v>45306</v>
      </c>
      <c r="C17" s="868"/>
      <c r="D17" s="737">
        <v>11376.632960000001</v>
      </c>
      <c r="E17" s="400">
        <v>0</v>
      </c>
      <c r="F17" s="737">
        <v>1002.213145975876</v>
      </c>
      <c r="G17" s="400">
        <v>0</v>
      </c>
      <c r="H17" s="737">
        <v>6469.8429999999998</v>
      </c>
      <c r="I17" s="396">
        <v>0</v>
      </c>
      <c r="J17" s="738">
        <v>4720.9989999999998</v>
      </c>
      <c r="K17" s="398">
        <v>0</v>
      </c>
      <c r="L17" s="396">
        <v>778.51700000000005</v>
      </c>
      <c r="M17" s="396">
        <v>0</v>
      </c>
      <c r="N17" s="738">
        <v>587.80700000000002</v>
      </c>
      <c r="O17" s="398">
        <v>0</v>
      </c>
      <c r="P17" s="738">
        <v>351.548</v>
      </c>
      <c r="Q17" s="398">
        <v>0</v>
      </c>
      <c r="R17" s="396">
        <v>30.972000000000001</v>
      </c>
      <c r="S17" s="402">
        <v>0</v>
      </c>
    </row>
    <row r="18" spans="1:21" ht="12.75" customHeight="1">
      <c r="A18" s="288">
        <v>10</v>
      </c>
      <c r="B18" s="858">
        <v>45337</v>
      </c>
      <c r="C18" s="868"/>
      <c r="D18" s="737">
        <v>10584.6891</v>
      </c>
      <c r="E18" s="400">
        <v>0</v>
      </c>
      <c r="F18" s="737">
        <v>1012.1395262207245</v>
      </c>
      <c r="G18" s="400">
        <v>0</v>
      </c>
      <c r="H18" s="737">
        <v>6695.143</v>
      </c>
      <c r="I18" s="396">
        <v>0</v>
      </c>
      <c r="J18" s="738">
        <v>4656.54</v>
      </c>
      <c r="K18" s="398">
        <v>0</v>
      </c>
      <c r="L18" s="396">
        <v>763.24699999999996</v>
      </c>
      <c r="M18" s="396">
        <v>0</v>
      </c>
      <c r="N18" s="738">
        <v>727.28</v>
      </c>
      <c r="O18" s="398">
        <v>0</v>
      </c>
      <c r="P18" s="738">
        <v>518.30499999999995</v>
      </c>
      <c r="Q18" s="398">
        <v>0</v>
      </c>
      <c r="R18" s="396">
        <v>29.771000000000001</v>
      </c>
      <c r="S18" s="402">
        <v>0</v>
      </c>
    </row>
    <row r="19" spans="1:21" ht="12.75" customHeight="1">
      <c r="A19" s="288">
        <v>9</v>
      </c>
      <c r="B19" s="858">
        <v>45366</v>
      </c>
      <c r="C19" s="868"/>
      <c r="D19" s="737">
        <v>11123.436960000001</v>
      </c>
      <c r="E19" s="400">
        <v>0</v>
      </c>
      <c r="F19" s="737">
        <v>1008.0168308736553</v>
      </c>
      <c r="G19" s="400">
        <v>0</v>
      </c>
      <c r="H19" s="737">
        <v>6444.4070000000002</v>
      </c>
      <c r="I19" s="396">
        <v>0</v>
      </c>
      <c r="J19" s="738">
        <v>4684.866</v>
      </c>
      <c r="K19" s="398">
        <v>0</v>
      </c>
      <c r="L19" s="396">
        <v>772.46799999999996</v>
      </c>
      <c r="M19" s="396">
        <v>0</v>
      </c>
      <c r="N19" s="738">
        <v>597.02099999999996</v>
      </c>
      <c r="O19" s="398">
        <v>0</v>
      </c>
      <c r="P19" s="738">
        <v>364.26900000000001</v>
      </c>
      <c r="Q19" s="398">
        <v>0</v>
      </c>
      <c r="R19" s="396">
        <v>25.672999999999998</v>
      </c>
      <c r="S19" s="402">
        <v>0</v>
      </c>
    </row>
    <row r="20" spans="1:21" ht="12.75" customHeight="1">
      <c r="A20" s="288">
        <v>8</v>
      </c>
      <c r="B20" s="858">
        <v>45397</v>
      </c>
      <c r="C20" s="868"/>
      <c r="D20" s="737">
        <v>10809.8768</v>
      </c>
      <c r="E20" s="400">
        <v>0</v>
      </c>
      <c r="F20" s="737">
        <v>995.32682798145004</v>
      </c>
      <c r="G20" s="400">
        <v>0</v>
      </c>
      <c r="H20" s="737">
        <v>6538.9749999999985</v>
      </c>
      <c r="I20" s="396">
        <v>0</v>
      </c>
      <c r="J20" s="738">
        <v>4765.5359999999991</v>
      </c>
      <c r="K20" s="398">
        <v>0</v>
      </c>
      <c r="L20" s="396">
        <v>740.05200000000002</v>
      </c>
      <c r="M20" s="396">
        <v>0</v>
      </c>
      <c r="N20" s="738">
        <v>629.31899999999996</v>
      </c>
      <c r="O20" s="398">
        <v>0</v>
      </c>
      <c r="P20" s="738">
        <v>377.22300000000001</v>
      </c>
      <c r="Q20" s="398">
        <v>0</v>
      </c>
      <c r="R20" s="396">
        <v>26.589999999999463</v>
      </c>
      <c r="S20" s="402">
        <v>0</v>
      </c>
    </row>
    <row r="21" spans="1:21" ht="12.75" customHeight="1">
      <c r="A21" s="288">
        <v>7</v>
      </c>
      <c r="B21" s="858">
        <v>45427</v>
      </c>
      <c r="C21" s="868"/>
      <c r="D21" s="737">
        <v>11229.394960000001</v>
      </c>
      <c r="E21" s="400">
        <v>0</v>
      </c>
      <c r="F21" s="737">
        <v>1027.2015505347933</v>
      </c>
      <c r="G21" s="400">
        <v>0</v>
      </c>
      <c r="H21" s="737">
        <v>7004.2930000000006</v>
      </c>
      <c r="I21" s="396">
        <v>0</v>
      </c>
      <c r="J21" s="738">
        <v>5171.4970000000003</v>
      </c>
      <c r="K21" s="398">
        <v>0</v>
      </c>
      <c r="L21" s="396">
        <v>720.83900000000006</v>
      </c>
      <c r="M21" s="396">
        <v>0</v>
      </c>
      <c r="N21" s="738">
        <v>726.77</v>
      </c>
      <c r="O21" s="398">
        <v>0</v>
      </c>
      <c r="P21" s="738">
        <v>359.017</v>
      </c>
      <c r="Q21" s="398">
        <v>0</v>
      </c>
      <c r="R21" s="396">
        <v>26.17</v>
      </c>
      <c r="S21" s="402">
        <v>0</v>
      </c>
    </row>
    <row r="22" spans="1:21" ht="12.75" customHeight="1">
      <c r="A22" s="288">
        <v>6</v>
      </c>
      <c r="B22" s="858">
        <v>45458</v>
      </c>
      <c r="C22" s="868"/>
      <c r="D22" s="737">
        <v>10924.659</v>
      </c>
      <c r="E22" s="400">
        <v>0</v>
      </c>
      <c r="F22" s="737">
        <v>995.28462137129065</v>
      </c>
      <c r="G22" s="400">
        <v>0</v>
      </c>
      <c r="H22" s="737">
        <v>5586.7659999999996</v>
      </c>
      <c r="I22" s="396">
        <v>0</v>
      </c>
      <c r="J22" s="738">
        <v>3611.8429999999998</v>
      </c>
      <c r="K22" s="398">
        <v>0</v>
      </c>
      <c r="L22" s="396">
        <v>733.78099999999995</v>
      </c>
      <c r="M22" s="396">
        <v>0</v>
      </c>
      <c r="N22" s="738">
        <v>872.50400000000002</v>
      </c>
      <c r="O22" s="398">
        <v>0</v>
      </c>
      <c r="P22" s="738">
        <v>333.065</v>
      </c>
      <c r="Q22" s="398">
        <v>0</v>
      </c>
      <c r="R22" s="396">
        <v>35.573</v>
      </c>
      <c r="S22" s="402">
        <v>0</v>
      </c>
    </row>
    <row r="23" spans="1:21" ht="12.75" customHeight="1">
      <c r="A23" s="288">
        <v>5</v>
      </c>
      <c r="B23" s="858">
        <v>45488</v>
      </c>
      <c r="C23" s="868"/>
      <c r="D23" s="737">
        <v>10965.279</v>
      </c>
      <c r="E23" s="400">
        <v>0</v>
      </c>
      <c r="F23" s="737">
        <v>1011.1590164274451</v>
      </c>
      <c r="G23" s="400">
        <v>0</v>
      </c>
      <c r="H23" s="737">
        <v>6171.1360000000004</v>
      </c>
      <c r="I23" s="396">
        <v>0</v>
      </c>
      <c r="J23" s="738">
        <v>4278.0659999999998</v>
      </c>
      <c r="K23" s="398">
        <v>0</v>
      </c>
      <c r="L23" s="396">
        <v>739.61099999999999</v>
      </c>
      <c r="M23" s="396">
        <v>0</v>
      </c>
      <c r="N23" s="738">
        <v>676.41200000000003</v>
      </c>
      <c r="O23" s="398">
        <v>0</v>
      </c>
      <c r="P23" s="738">
        <v>450.25900000000001</v>
      </c>
      <c r="Q23" s="398">
        <v>0</v>
      </c>
      <c r="R23" s="396">
        <v>26.788</v>
      </c>
      <c r="S23" s="402">
        <v>0</v>
      </c>
    </row>
    <row r="24" spans="1:21" ht="12.75" customHeight="1">
      <c r="A24" s="288">
        <v>4</v>
      </c>
      <c r="B24" s="858">
        <v>45519</v>
      </c>
      <c r="C24" s="868"/>
      <c r="D24" s="737">
        <v>10877.893</v>
      </c>
      <c r="E24" s="400">
        <v>0</v>
      </c>
      <c r="F24" s="737">
        <v>1023.3809943101165</v>
      </c>
      <c r="G24" s="400">
        <v>0</v>
      </c>
      <c r="H24" s="737">
        <v>6801.7209999999995</v>
      </c>
      <c r="I24" s="396">
        <v>0</v>
      </c>
      <c r="J24" s="738">
        <v>4612.7950000000001</v>
      </c>
      <c r="K24" s="398">
        <v>0</v>
      </c>
      <c r="L24" s="396">
        <v>730.07399999999996</v>
      </c>
      <c r="M24" s="396">
        <v>0</v>
      </c>
      <c r="N24" s="738">
        <v>694.10799999999995</v>
      </c>
      <c r="O24" s="398">
        <v>0</v>
      </c>
      <c r="P24" s="738">
        <v>729.88599999999997</v>
      </c>
      <c r="Q24" s="398">
        <v>0</v>
      </c>
      <c r="R24" s="396">
        <v>34.857999999999997</v>
      </c>
      <c r="S24" s="402">
        <v>0</v>
      </c>
    </row>
    <row r="25" spans="1:21" ht="12.75" customHeight="1">
      <c r="A25" s="288">
        <v>3</v>
      </c>
      <c r="B25" s="858">
        <v>45550</v>
      </c>
      <c r="C25" s="868"/>
      <c r="D25" s="737">
        <v>10550.833000000001</v>
      </c>
      <c r="E25" s="400">
        <v>0</v>
      </c>
      <c r="F25" s="737">
        <v>1014.1374156990628</v>
      </c>
      <c r="G25" s="400">
        <v>0</v>
      </c>
      <c r="H25" s="737">
        <v>6042.9339999999993</v>
      </c>
      <c r="I25" s="396">
        <v>0</v>
      </c>
      <c r="J25" s="738">
        <v>4230.8959999999997</v>
      </c>
      <c r="K25" s="398">
        <v>0</v>
      </c>
      <c r="L25" s="396">
        <v>762.43299999999999</v>
      </c>
      <c r="M25" s="396">
        <v>0</v>
      </c>
      <c r="N25" s="738">
        <v>646.19600000000003</v>
      </c>
      <c r="O25" s="398">
        <v>0</v>
      </c>
      <c r="P25" s="738">
        <v>375.07400000000001</v>
      </c>
      <c r="Q25" s="398">
        <v>0</v>
      </c>
      <c r="R25" s="396">
        <v>28.335000000000001</v>
      </c>
      <c r="S25" s="402">
        <v>0</v>
      </c>
    </row>
    <row r="26" spans="1:21" ht="12.75" customHeight="1">
      <c r="A26" s="288">
        <v>2</v>
      </c>
      <c r="B26" s="858">
        <v>45580</v>
      </c>
      <c r="C26" s="868"/>
      <c r="D26" s="737">
        <v>10553.512999999999</v>
      </c>
      <c r="E26" s="400">
        <v>0</v>
      </c>
      <c r="F26" s="737">
        <v>1019.5623857078645</v>
      </c>
      <c r="G26" s="400">
        <v>0</v>
      </c>
      <c r="H26" s="737">
        <v>6089.1109999999999</v>
      </c>
      <c r="I26" s="396">
        <v>0</v>
      </c>
      <c r="J26" s="738">
        <v>4156.5600000000004</v>
      </c>
      <c r="K26" s="398">
        <v>0</v>
      </c>
      <c r="L26" s="396">
        <v>720.53499999999997</v>
      </c>
      <c r="M26" s="396">
        <v>0</v>
      </c>
      <c r="N26" s="738">
        <v>819.096</v>
      </c>
      <c r="O26" s="398">
        <v>0</v>
      </c>
      <c r="P26" s="738">
        <v>356.69600000000003</v>
      </c>
      <c r="Q26" s="398">
        <v>0</v>
      </c>
      <c r="R26" s="396">
        <v>36.223999999999997</v>
      </c>
      <c r="S26" s="402">
        <v>0</v>
      </c>
    </row>
    <row r="27" spans="1:21" ht="12.75" customHeight="1">
      <c r="A27" s="288">
        <v>1</v>
      </c>
      <c r="B27" s="858">
        <v>45611</v>
      </c>
      <c r="C27" s="868"/>
      <c r="D27" s="737">
        <v>10160.124</v>
      </c>
      <c r="E27" s="400">
        <v>0</v>
      </c>
      <c r="F27" s="737">
        <v>1032.9128978515978</v>
      </c>
      <c r="G27" s="400">
        <v>0</v>
      </c>
      <c r="H27" s="737">
        <v>7124.83</v>
      </c>
      <c r="I27" s="396">
        <v>0</v>
      </c>
      <c r="J27" s="738">
        <v>5290.2439999999997</v>
      </c>
      <c r="K27" s="398">
        <v>0</v>
      </c>
      <c r="L27" s="396">
        <v>789.31399999999996</v>
      </c>
      <c r="M27" s="396">
        <v>0</v>
      </c>
      <c r="N27" s="738">
        <v>653.05799999999999</v>
      </c>
      <c r="O27" s="398">
        <v>0</v>
      </c>
      <c r="P27" s="738">
        <v>358.86</v>
      </c>
      <c r="Q27" s="398">
        <v>0</v>
      </c>
      <c r="R27" s="396">
        <v>33.353999999999999</v>
      </c>
      <c r="S27" s="402">
        <v>0</v>
      </c>
    </row>
    <row r="28" spans="1:21" ht="12.75" customHeight="1">
      <c r="A28" s="288">
        <v>0</v>
      </c>
      <c r="B28" s="858">
        <v>45641</v>
      </c>
      <c r="C28" s="868"/>
      <c r="D28" s="737">
        <v>10832.393798181818</v>
      </c>
      <c r="E28" s="400">
        <v>0</v>
      </c>
      <c r="F28" s="737">
        <v>994.90205229269134</v>
      </c>
      <c r="G28" s="400">
        <v>0</v>
      </c>
      <c r="H28" s="737">
        <v>5643.5420000000004</v>
      </c>
      <c r="I28" s="396">
        <v>0</v>
      </c>
      <c r="J28" s="738">
        <v>3479.5720000000001</v>
      </c>
      <c r="K28" s="398">
        <v>0</v>
      </c>
      <c r="L28" s="396">
        <v>830.66600000000005</v>
      </c>
      <c r="M28" s="396">
        <v>0</v>
      </c>
      <c r="N28" s="738">
        <v>650.88599999999997</v>
      </c>
      <c r="O28" s="398">
        <v>0</v>
      </c>
      <c r="P28" s="738">
        <v>646.89400000000001</v>
      </c>
      <c r="Q28" s="398">
        <v>0</v>
      </c>
      <c r="R28" s="396">
        <v>35.524000000000001</v>
      </c>
      <c r="S28" s="402">
        <v>0</v>
      </c>
      <c r="U28" s="33" t="s">
        <v>541</v>
      </c>
    </row>
    <row r="29" spans="1:21" ht="12.75" customHeight="1">
      <c r="B29" s="380"/>
      <c r="C29" s="403"/>
      <c r="D29" s="401"/>
      <c r="E29" s="439"/>
      <c r="F29" s="440"/>
      <c r="G29" s="439"/>
      <c r="H29" s="440"/>
      <c r="I29" s="441"/>
      <c r="J29" s="442"/>
      <c r="K29" s="443"/>
      <c r="L29" s="441"/>
      <c r="M29" s="441"/>
      <c r="N29" s="442"/>
      <c r="O29" s="443"/>
      <c r="P29" s="444"/>
      <c r="Q29" s="445"/>
      <c r="R29" s="446"/>
      <c r="S29" s="447"/>
    </row>
    <row r="30" spans="1:21" ht="12.75" customHeight="1">
      <c r="A30" s="288">
        <v>2023</v>
      </c>
      <c r="B30" s="860" t="s">
        <v>536</v>
      </c>
      <c r="C30" s="864"/>
      <c r="D30" s="721">
        <v>129988.72557818181</v>
      </c>
      <c r="E30" s="722"/>
      <c r="F30" s="721">
        <v>1011.3531054372141</v>
      </c>
      <c r="G30" s="722"/>
      <c r="H30" s="721">
        <v>76612.700999999986</v>
      </c>
      <c r="I30" s="723"/>
      <c r="J30" s="724">
        <v>53659.413999999997</v>
      </c>
      <c r="K30" s="725"/>
      <c r="L30" s="726">
        <v>9081.5369999999984</v>
      </c>
      <c r="M30" s="723"/>
      <c r="N30" s="724">
        <v>8280.4570000000003</v>
      </c>
      <c r="O30" s="725"/>
      <c r="P30" s="724">
        <v>5221.0959999999995</v>
      </c>
      <c r="Q30" s="727"/>
      <c r="R30" s="726">
        <v>369.83199999999948</v>
      </c>
      <c r="S30" s="728"/>
    </row>
    <row r="31" spans="1:21" ht="12.75" customHeight="1">
      <c r="A31" s="288">
        <v>2022</v>
      </c>
      <c r="B31" s="860" t="s">
        <v>537</v>
      </c>
      <c r="C31" s="864"/>
      <c r="D31" s="721">
        <v>137546.32918</v>
      </c>
      <c r="E31" s="722"/>
      <c r="F31" s="721">
        <v>998.78334578518604</v>
      </c>
      <c r="G31" s="722"/>
      <c r="H31" s="721">
        <v>78827.804000000004</v>
      </c>
      <c r="I31" s="723"/>
      <c r="J31" s="724">
        <v>55460.911999999997</v>
      </c>
      <c r="K31" s="725"/>
      <c r="L31" s="726">
        <v>9664.6980000000021</v>
      </c>
      <c r="M31" s="723"/>
      <c r="N31" s="724">
        <v>8380.9840000000004</v>
      </c>
      <c r="O31" s="725"/>
      <c r="P31" s="724">
        <v>4889.6770000000006</v>
      </c>
      <c r="Q31" s="727"/>
      <c r="R31" s="726">
        <v>431.53300000000007</v>
      </c>
      <c r="S31" s="728"/>
      <c r="T31" s="448"/>
    </row>
    <row r="32" spans="1:21" ht="19.5" customHeight="1">
      <c r="B32" s="720" t="s">
        <v>5</v>
      </c>
      <c r="C32" s="717" t="str">
        <f>IF(MONTH(B28)&lt;7,MONTH(B28)&amp;" premiers mois",MONTH(B28)&amp;" mois")</f>
        <v>12 mois</v>
      </c>
      <c r="D32" s="421">
        <v>-5.4945876395784632E-2</v>
      </c>
      <c r="E32" s="357"/>
      <c r="F32" s="421">
        <v>1.2585071332108066E-2</v>
      </c>
      <c r="G32" s="357"/>
      <c r="H32" s="421">
        <v>-2.8100529097575988E-2</v>
      </c>
      <c r="I32" s="449"/>
      <c r="J32" s="423">
        <v>-3.2482300327120517E-2</v>
      </c>
      <c r="K32" s="450"/>
      <c r="L32" s="735">
        <v>-6.0339288408184477E-2</v>
      </c>
      <c r="M32" s="449"/>
      <c r="N32" s="423">
        <v>-1.1994653611079542E-2</v>
      </c>
      <c r="O32" s="450"/>
      <c r="P32" s="423">
        <v>6.7779323664937108E-2</v>
      </c>
      <c r="Q32" s="633"/>
      <c r="R32" s="391">
        <v>-0.14298095394790333</v>
      </c>
      <c r="S32" s="447"/>
    </row>
    <row r="33" spans="2:19" ht="12.75" customHeight="1" thickBot="1">
      <c r="B33" s="358"/>
      <c r="C33" s="360"/>
      <c r="D33" s="363"/>
      <c r="E33" s="359"/>
      <c r="F33" s="363"/>
      <c r="G33" s="359"/>
      <c r="H33" s="363"/>
      <c r="I33" s="360"/>
      <c r="J33" s="361"/>
      <c r="K33" s="362"/>
      <c r="L33" s="360"/>
      <c r="M33" s="360"/>
      <c r="N33" s="426"/>
      <c r="O33" s="427"/>
      <c r="P33" s="428"/>
      <c r="Q33" s="429"/>
      <c r="R33" s="313"/>
      <c r="S33" s="314"/>
    </row>
    <row r="34" spans="2:19" ht="12.75" customHeight="1">
      <c r="B34" s="315" t="s">
        <v>404</v>
      </c>
      <c r="N34" s="316"/>
      <c r="P34" s="316" t="s">
        <v>287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3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9" t="s">
        <v>261</v>
      </c>
      <c r="B1" s="796"/>
      <c r="C1" s="796"/>
      <c r="D1" s="796"/>
      <c r="E1" s="797"/>
      <c r="F1" s="129"/>
    </row>
    <row r="2" spans="1:12" ht="62.25" customHeight="1" thickBot="1">
      <c r="A2" s="110"/>
      <c r="B2" s="111" t="s">
        <v>256</v>
      </c>
      <c r="C2" s="111" t="s">
        <v>257</v>
      </c>
      <c r="D2" s="111" t="s">
        <v>258</v>
      </c>
      <c r="E2" s="112" t="s">
        <v>259</v>
      </c>
      <c r="F2" s="130"/>
    </row>
    <row r="3" spans="1:12">
      <c r="A3" s="65" t="s">
        <v>216</v>
      </c>
      <c r="B3" s="101"/>
      <c r="C3" s="102"/>
      <c r="D3" s="103"/>
      <c r="E3" s="124"/>
    </row>
    <row r="4" spans="1:12">
      <c r="A4" s="47" t="s">
        <v>264</v>
      </c>
      <c r="B4" s="91"/>
      <c r="C4" s="61"/>
      <c r="E4" s="137"/>
    </row>
    <row r="5" spans="1:12">
      <c r="A5" s="113" t="s">
        <v>232</v>
      </c>
      <c r="B5" s="121">
        <v>0.14199999999999999</v>
      </c>
      <c r="C5" s="115">
        <v>4.7E-2</v>
      </c>
      <c r="D5" s="122">
        <v>9.5000000000000001E-2</v>
      </c>
      <c r="E5" s="125">
        <v>0.17799999999999999</v>
      </c>
      <c r="F5" s="116"/>
      <c r="H5" s="108"/>
    </row>
    <row r="6" spans="1:12">
      <c r="A6" s="113" t="s">
        <v>233</v>
      </c>
      <c r="B6" s="121">
        <v>0.18</v>
      </c>
      <c r="C6" s="115">
        <v>0.40300000000000002</v>
      </c>
      <c r="D6" s="122">
        <v>0.31900000000000001</v>
      </c>
      <c r="E6" s="125">
        <v>0.28499999999999998</v>
      </c>
      <c r="F6" s="116"/>
    </row>
    <row r="7" spans="1:12">
      <c r="A7" s="113" t="s">
        <v>234</v>
      </c>
      <c r="B7" s="121">
        <v>0.66300000000000003</v>
      </c>
      <c r="C7" s="115">
        <v>0.52500000000000002</v>
      </c>
      <c r="D7" s="122">
        <v>0.54</v>
      </c>
      <c r="E7" s="125">
        <v>0.50700000000000001</v>
      </c>
      <c r="F7" s="116"/>
    </row>
    <row r="8" spans="1:12" ht="15.6">
      <c r="A8" s="120" t="s">
        <v>235</v>
      </c>
      <c r="B8" s="117">
        <v>-0.52078842946831505</v>
      </c>
      <c r="C8" s="118">
        <v>-0.47801120757308202</v>
      </c>
      <c r="D8" s="119">
        <v>-0.444310231508731</v>
      </c>
      <c r="E8" s="126">
        <v>-0.32956616637237601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217</v>
      </c>
      <c r="B10" s="91"/>
      <c r="C10" s="61"/>
      <c r="D10" s="90"/>
      <c r="E10" s="127"/>
      <c r="F10" s="48"/>
    </row>
    <row r="11" spans="1:12">
      <c r="A11" s="89" t="s">
        <v>218</v>
      </c>
      <c r="B11" s="114">
        <v>-0.99126881720430104</v>
      </c>
      <c r="C11" s="115">
        <v>-5.6903225806451602E-2</v>
      </c>
      <c r="D11" s="116">
        <v>-0.97230107526881704</v>
      </c>
      <c r="E11" s="125">
        <v>-0.99126881720430104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219</v>
      </c>
      <c r="B12" s="114">
        <v>0</v>
      </c>
      <c r="C12" s="115">
        <v>-0.73499999999999999</v>
      </c>
      <c r="D12" s="116">
        <v>-0.441</v>
      </c>
      <c r="E12" s="125">
        <v>-0.58799999999999997</v>
      </c>
      <c r="F12" s="116"/>
      <c r="G12" s="46" t="str">
        <f t="shared" ref="G12:K13" si="0">A18</f>
        <v>BTP</v>
      </c>
      <c r="H12" s="109">
        <f t="shared" si="0"/>
        <v>-0.75512315010570796</v>
      </c>
      <c r="I12" s="109">
        <f t="shared" si="0"/>
        <v>-0.59900687103594097</v>
      </c>
      <c r="J12" s="109">
        <f t="shared" si="0"/>
        <v>-0.448381078224101</v>
      </c>
      <c r="K12" s="109">
        <f t="shared" si="0"/>
        <v>-0.47262209302325597</v>
      </c>
      <c r="L12" s="90" t="e">
        <f>#REF!</f>
        <v>#REF!</v>
      </c>
    </row>
    <row r="13" spans="1:12">
      <c r="A13" s="89" t="s">
        <v>220</v>
      </c>
      <c r="B13" s="114">
        <v>-0.58030352303523003</v>
      </c>
      <c r="C13" s="115">
        <v>-0.30688346883468798</v>
      </c>
      <c r="D13" s="116">
        <v>-4.6531165311653098E-2</v>
      </c>
      <c r="E13" s="125">
        <v>-0.58986449864498602</v>
      </c>
      <c r="F13" s="116"/>
      <c r="G13" s="46" t="str">
        <f t="shared" si="0"/>
        <v>Commerce</v>
      </c>
      <c r="H13" s="109">
        <f t="shared" si="0"/>
        <v>-0.67432059645852704</v>
      </c>
      <c r="I13" s="109">
        <f t="shared" si="0"/>
        <v>-0.64964850149605102</v>
      </c>
      <c r="J13" s="109">
        <f t="shared" si="0"/>
        <v>-0.46212331387649003</v>
      </c>
      <c r="K13" s="109">
        <f t="shared" si="0"/>
        <v>-0.58673949085201405</v>
      </c>
      <c r="L13" s="90" t="e">
        <f>#REF!</f>
        <v>#REF!</v>
      </c>
    </row>
    <row r="14" spans="1:12">
      <c r="A14" s="89" t="s">
        <v>221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A22</f>
        <v>Assurances</v>
      </c>
      <c r="H14" s="109">
        <f>B22</f>
        <v>0.45284374999999999</v>
      </c>
      <c r="I14" s="109">
        <f>C22</f>
        <v>0.11025</v>
      </c>
      <c r="J14" s="109">
        <f>D22</f>
        <v>5.5125E-2</v>
      </c>
      <c r="K14" s="109">
        <f>E22</f>
        <v>0.50796874999999997</v>
      </c>
      <c r="L14" s="90" t="e">
        <f>#REF!</f>
        <v>#REF!</v>
      </c>
    </row>
    <row r="15" spans="1:12">
      <c r="A15" s="89" t="s">
        <v>222</v>
      </c>
      <c r="B15" s="114">
        <v>-0.76941007905138303</v>
      </c>
      <c r="C15" s="115">
        <v>-0.69279743083003997</v>
      </c>
      <c r="D15" s="116">
        <v>-0.29791501976284601</v>
      </c>
      <c r="E15" s="125">
        <v>-0.65194169960474302</v>
      </c>
      <c r="F15" s="116"/>
    </row>
    <row r="16" spans="1:12">
      <c r="A16" s="89" t="s">
        <v>223</v>
      </c>
      <c r="B16" s="114">
        <v>-0.37952027695351098</v>
      </c>
      <c r="C16" s="115">
        <v>-0.61562215628090999</v>
      </c>
      <c r="D16" s="116">
        <v>-0.19611869436201801</v>
      </c>
      <c r="E16" s="125">
        <v>-0.62800989119683504</v>
      </c>
      <c r="F16" s="116"/>
    </row>
    <row r="17" spans="1:10">
      <c r="A17" s="89" t="s">
        <v>224</v>
      </c>
      <c r="B17" s="114">
        <v>-0.11025</v>
      </c>
      <c r="C17" s="115">
        <v>-0.11025</v>
      </c>
      <c r="D17" s="116">
        <v>-0.34375</v>
      </c>
      <c r="E17" s="125">
        <v>-0.45400000000000001</v>
      </c>
      <c r="F17" s="116"/>
      <c r="G17" s="46" t="s">
        <v>63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225</v>
      </c>
      <c r="B18" s="114">
        <v>-0.75512315010570796</v>
      </c>
      <c r="C18" s="115">
        <v>-0.59900687103594097</v>
      </c>
      <c r="D18" s="116">
        <v>-0.448381078224101</v>
      </c>
      <c r="E18" s="125">
        <v>-0.47262209302325597</v>
      </c>
      <c r="F18" s="116"/>
      <c r="G18" s="46" t="s">
        <v>51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57</v>
      </c>
      <c r="B19" s="114">
        <v>-0.67432059645852704</v>
      </c>
      <c r="C19" s="115">
        <v>-0.64964850149605102</v>
      </c>
      <c r="D19" s="116">
        <v>-0.46212331387649003</v>
      </c>
      <c r="E19" s="125">
        <v>-0.58673949085201405</v>
      </c>
      <c r="F19" s="116"/>
      <c r="G19" s="46" t="s">
        <v>52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226</v>
      </c>
      <c r="B20" s="114">
        <v>-5.4723863398282002E-2</v>
      </c>
      <c r="C20" s="115">
        <v>-4.28368950345695E-2</v>
      </c>
      <c r="D20" s="116">
        <v>-0.48844175570919801</v>
      </c>
      <c r="E20" s="125">
        <v>0.417553844542217</v>
      </c>
      <c r="F20" s="116"/>
      <c r="G20" s="46" t="s">
        <v>53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227</v>
      </c>
      <c r="B21" s="114">
        <v>-0.21839080459770099</v>
      </c>
      <c r="C21" s="115">
        <v>-3.1551724137931003E-2</v>
      </c>
      <c r="D21" s="116">
        <v>1.2758620689655199E-2</v>
      </c>
      <c r="E21" s="125">
        <v>-0.287333333333333</v>
      </c>
      <c r="F21" s="116"/>
      <c r="G21" s="46" t="s">
        <v>65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97</v>
      </c>
      <c r="B22" s="114">
        <v>0.45284374999999999</v>
      </c>
      <c r="C22" s="115">
        <v>0.11025</v>
      </c>
      <c r="D22" s="116">
        <v>5.5125E-2</v>
      </c>
      <c r="E22" s="125">
        <v>0.50796874999999997</v>
      </c>
      <c r="F22" s="116"/>
      <c r="G22" s="46" t="s">
        <v>66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288</v>
      </c>
      <c r="B23" s="114">
        <v>-0.45586940142318999</v>
      </c>
      <c r="C23" s="115">
        <v>-0.40960192549183799</v>
      </c>
      <c r="D23" s="116">
        <v>-0.53687400586019296</v>
      </c>
      <c r="E23" s="125">
        <v>-0.30055420678108002</v>
      </c>
      <c r="F23" s="116"/>
      <c r="G23" s="46" t="s">
        <v>54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228</v>
      </c>
      <c r="B24" s="114">
        <v>-0.75471631205673795</v>
      </c>
      <c r="C24" s="115">
        <v>-0.64890425531914897</v>
      </c>
      <c r="D24" s="116">
        <v>0.15094326241134801</v>
      </c>
      <c r="E24" s="125">
        <v>-0.799847517730497</v>
      </c>
      <c r="F24" s="116"/>
      <c r="G24" s="46" t="s">
        <v>67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229</v>
      </c>
      <c r="B25" s="114">
        <v>-0.61805070422535202</v>
      </c>
      <c r="C25" s="115">
        <v>-0.70707323943662004</v>
      </c>
      <c r="D25" s="116">
        <v>-0.46229577464788701</v>
      </c>
      <c r="E25" s="125">
        <v>-0.47223380281690103</v>
      </c>
      <c r="F25" s="116"/>
      <c r="G25" s="46" t="s">
        <v>68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230</v>
      </c>
      <c r="B26" s="114">
        <v>-0.903307792207792</v>
      </c>
      <c r="C26" s="115">
        <v>-0.77281428571428601</v>
      </c>
      <c r="D26" s="116">
        <v>-0.55169220779220796</v>
      </c>
      <c r="E26" s="125">
        <v>-0.68676753246753297</v>
      </c>
      <c r="F26" s="116"/>
      <c r="G26" s="46" t="s">
        <v>69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70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231</v>
      </c>
      <c r="B28" s="48"/>
      <c r="C28" s="48"/>
      <c r="D28" s="48"/>
      <c r="E28" s="48"/>
      <c r="F28" s="48"/>
      <c r="G28" s="46" t="s">
        <v>71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72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73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74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75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76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77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78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79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80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81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82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83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84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85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56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57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58</v>
      </c>
      <c r="H46" s="46">
        <v>4</v>
      </c>
      <c r="I46" s="46">
        <v>16.7</v>
      </c>
      <c r="J46" s="46">
        <v>9.75</v>
      </c>
    </row>
    <row r="47" spans="7:10">
      <c r="G47" s="46" t="s">
        <v>59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187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188</v>
      </c>
      <c r="H49" s="46">
        <v>0</v>
      </c>
      <c r="I49" s="46">
        <v>0</v>
      </c>
      <c r="J49" s="46">
        <v>0</v>
      </c>
    </row>
    <row r="50" spans="7:10">
      <c r="G50" s="46" t="s">
        <v>86</v>
      </c>
      <c r="H50" s="46">
        <v>0</v>
      </c>
      <c r="I50" s="46">
        <v>0</v>
      </c>
      <c r="J50" s="46">
        <v>0</v>
      </c>
    </row>
    <row r="51" spans="7:10">
      <c r="G51" s="46" t="s">
        <v>87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189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topLeftCell="A4" zoomScaleNormal="100" zoomScalePageLayoutView="80" workbookViewId="0">
      <selection activeCell="C33" sqref="C33"/>
    </sheetView>
  </sheetViews>
  <sheetFormatPr baseColWidth="10" defaultColWidth="11.44140625" defaultRowHeight="12.75" customHeight="1"/>
  <cols>
    <col min="1" max="1" width="4.6640625" style="288" customWidth="1"/>
    <col min="2" max="2" width="9.6640625" style="33" customWidth="1"/>
    <col min="3" max="3" width="12" style="33" customWidth="1"/>
    <col min="4" max="4" width="9" style="33" customWidth="1"/>
    <col min="5" max="5" width="1.6640625" style="33" customWidth="1"/>
    <col min="6" max="6" width="12.5546875" style="33" customWidth="1"/>
    <col min="7" max="7" width="1.6640625" style="33" customWidth="1"/>
    <col min="8" max="8" width="9.5546875" style="33" customWidth="1"/>
    <col min="9" max="9" width="1.5546875" style="33" customWidth="1"/>
    <col min="10" max="10" width="8.88671875" style="33" customWidth="1"/>
    <col min="11" max="11" width="1.6640625" style="33" customWidth="1"/>
    <col min="12" max="12" width="10.44140625" style="33" customWidth="1"/>
    <col min="13" max="13" width="1.5546875" style="33" customWidth="1"/>
    <col min="14" max="14" width="7.33203125" style="33" customWidth="1"/>
    <col min="15" max="15" width="1.6640625" style="33" customWidth="1"/>
    <col min="16" max="16" width="7.33203125" style="33" customWidth="1"/>
    <col min="17" max="17" width="1.5546875" style="33" customWidth="1"/>
    <col min="18" max="18" width="7.33203125" style="33" customWidth="1"/>
    <col min="19" max="19" width="1.6640625" style="33" customWidth="1"/>
    <col min="20" max="16384" width="11.44140625" style="33"/>
  </cols>
  <sheetData>
    <row r="1" spans="1:19" ht="27.75" customHeight="1" thickBot="1">
      <c r="B1" s="831" t="s">
        <v>422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8.75" customHeight="1" thickBot="1">
      <c r="B2" s="888"/>
      <c r="C2" s="889"/>
      <c r="D2" s="833" t="s">
        <v>21</v>
      </c>
      <c r="E2" s="833"/>
      <c r="F2" s="833"/>
      <c r="G2" s="833"/>
      <c r="H2" s="833"/>
      <c r="I2" s="833"/>
      <c r="J2" s="833"/>
      <c r="K2" s="839"/>
      <c r="L2" s="833" t="s">
        <v>20</v>
      </c>
      <c r="M2" s="833"/>
      <c r="N2" s="833"/>
      <c r="O2" s="833"/>
      <c r="P2" s="833"/>
      <c r="Q2" s="833"/>
      <c r="R2" s="833"/>
      <c r="S2" s="839"/>
    </row>
    <row r="3" spans="1:19" ht="17.25" customHeight="1">
      <c r="B3" s="890"/>
      <c r="C3" s="891"/>
      <c r="D3" s="865" t="s">
        <v>22</v>
      </c>
      <c r="E3" s="880"/>
      <c r="F3" s="883" t="s">
        <v>88</v>
      </c>
      <c r="G3" s="884"/>
      <c r="H3" s="884"/>
      <c r="I3" s="884"/>
      <c r="J3" s="884"/>
      <c r="K3" s="885"/>
      <c r="L3" s="845" t="s">
        <v>22</v>
      </c>
      <c r="M3" s="880"/>
      <c r="N3" s="883" t="s">
        <v>88</v>
      </c>
      <c r="O3" s="884"/>
      <c r="P3" s="884"/>
      <c r="Q3" s="884"/>
      <c r="R3" s="884"/>
      <c r="S3" s="885"/>
    </row>
    <row r="4" spans="1:19" ht="27.75" customHeight="1" thickBot="1">
      <c r="B4" s="852" t="s">
        <v>6</v>
      </c>
      <c r="C4" s="853"/>
      <c r="D4" s="881"/>
      <c r="E4" s="882"/>
      <c r="F4" s="881" t="s">
        <v>4</v>
      </c>
      <c r="G4" s="882"/>
      <c r="H4" s="886" t="s">
        <v>103</v>
      </c>
      <c r="I4" s="887"/>
      <c r="J4" s="451" t="s">
        <v>104</v>
      </c>
      <c r="K4" s="452"/>
      <c r="L4" s="852"/>
      <c r="M4" s="882"/>
      <c r="N4" s="886" t="s">
        <v>4</v>
      </c>
      <c r="O4" s="892"/>
      <c r="P4" s="886" t="s">
        <v>105</v>
      </c>
      <c r="Q4" s="892"/>
      <c r="R4" s="453" t="s">
        <v>106</v>
      </c>
      <c r="S4" s="314"/>
    </row>
    <row r="5" spans="1:19" ht="12.75" customHeight="1">
      <c r="A5" s="288">
        <v>23</v>
      </c>
      <c r="B5" s="858">
        <v>44941</v>
      </c>
      <c r="C5" s="859"/>
      <c r="D5" s="399">
        <v>3734</v>
      </c>
      <c r="E5" s="454">
        <v>0</v>
      </c>
      <c r="F5" s="399">
        <v>11984</v>
      </c>
      <c r="G5" s="455">
        <v>0</v>
      </c>
      <c r="H5" s="399" t="s">
        <v>268</v>
      </c>
      <c r="I5" s="456">
        <v>0</v>
      </c>
      <c r="J5" s="399">
        <v>802</v>
      </c>
      <c r="K5" s="457">
        <v>0</v>
      </c>
      <c r="L5" s="399" t="s">
        <v>268</v>
      </c>
      <c r="M5" s="454">
        <v>0</v>
      </c>
      <c r="N5" s="399" t="s">
        <v>268</v>
      </c>
      <c r="O5" s="454">
        <v>0</v>
      </c>
      <c r="P5" s="399" t="s">
        <v>268</v>
      </c>
      <c r="Q5" s="454">
        <v>0</v>
      </c>
      <c r="R5" s="399" t="s">
        <v>268</v>
      </c>
      <c r="S5" s="458">
        <v>0</v>
      </c>
    </row>
    <row r="6" spans="1:19" ht="12.75" customHeight="1">
      <c r="A6" s="288">
        <v>22</v>
      </c>
      <c r="B6" s="858">
        <v>44972</v>
      </c>
      <c r="C6" s="859"/>
      <c r="D6" s="399">
        <v>3422</v>
      </c>
      <c r="E6" s="455">
        <v>0</v>
      </c>
      <c r="F6" s="399">
        <v>11319</v>
      </c>
      <c r="G6" s="455">
        <v>0</v>
      </c>
      <c r="H6" s="399" t="s">
        <v>268</v>
      </c>
      <c r="I6" s="459">
        <v>0</v>
      </c>
      <c r="J6" s="399">
        <v>560</v>
      </c>
      <c r="K6" s="457">
        <v>0</v>
      </c>
      <c r="L6" s="399" t="s">
        <v>268</v>
      </c>
      <c r="M6" s="455">
        <v>0</v>
      </c>
      <c r="N6" s="399" t="s">
        <v>268</v>
      </c>
      <c r="O6" s="455">
        <v>0</v>
      </c>
      <c r="P6" s="399" t="s">
        <v>268</v>
      </c>
      <c r="Q6" s="455">
        <v>0</v>
      </c>
      <c r="R6" s="399" t="s">
        <v>268</v>
      </c>
      <c r="S6" s="458">
        <v>0</v>
      </c>
    </row>
    <row r="7" spans="1:19" ht="12.75" customHeight="1">
      <c r="A7" s="288">
        <v>21</v>
      </c>
      <c r="B7" s="858">
        <v>45000</v>
      </c>
      <c r="C7" s="859"/>
      <c r="D7" s="399">
        <v>3981</v>
      </c>
      <c r="E7" s="455">
        <v>0</v>
      </c>
      <c r="F7" s="399">
        <v>12473</v>
      </c>
      <c r="G7" s="455">
        <v>0</v>
      </c>
      <c r="H7" s="399" t="s">
        <v>268</v>
      </c>
      <c r="I7" s="459">
        <v>0</v>
      </c>
      <c r="J7" s="399">
        <v>175</v>
      </c>
      <c r="K7" s="457">
        <v>0</v>
      </c>
      <c r="L7" s="399" t="s">
        <v>268</v>
      </c>
      <c r="M7" s="455">
        <v>0</v>
      </c>
      <c r="N7" s="399" t="s">
        <v>268</v>
      </c>
      <c r="O7" s="455">
        <v>0</v>
      </c>
      <c r="P7" s="399" t="s">
        <v>268</v>
      </c>
      <c r="Q7" s="455">
        <v>0</v>
      </c>
      <c r="R7" s="399" t="s">
        <v>268</v>
      </c>
      <c r="S7" s="458">
        <v>0</v>
      </c>
    </row>
    <row r="8" spans="1:19" ht="12.75" customHeight="1">
      <c r="A8" s="288">
        <v>20</v>
      </c>
      <c r="B8" s="858">
        <v>45031</v>
      </c>
      <c r="C8" s="859"/>
      <c r="D8" s="399">
        <v>5910</v>
      </c>
      <c r="E8" s="455">
        <v>0</v>
      </c>
      <c r="F8" s="399">
        <v>12870</v>
      </c>
      <c r="G8" s="455">
        <v>0</v>
      </c>
      <c r="H8" s="399" t="s">
        <v>268</v>
      </c>
      <c r="I8" s="459">
        <v>0</v>
      </c>
      <c r="J8" s="399">
        <v>70</v>
      </c>
      <c r="K8" s="457">
        <v>0</v>
      </c>
      <c r="L8" s="399" t="s">
        <v>268</v>
      </c>
      <c r="M8" s="455">
        <v>0</v>
      </c>
      <c r="N8" s="399" t="s">
        <v>268</v>
      </c>
      <c r="O8" s="455">
        <v>0</v>
      </c>
      <c r="P8" s="399" t="s">
        <v>268</v>
      </c>
      <c r="Q8" s="455">
        <v>0</v>
      </c>
      <c r="R8" s="399" t="s">
        <v>268</v>
      </c>
      <c r="S8" s="458">
        <v>0</v>
      </c>
    </row>
    <row r="9" spans="1:19" ht="12.75" customHeight="1">
      <c r="A9" s="288">
        <v>19</v>
      </c>
      <c r="B9" s="858">
        <v>45061</v>
      </c>
      <c r="C9" s="859"/>
      <c r="D9" s="399">
        <v>5040</v>
      </c>
      <c r="E9" s="455">
        <v>0</v>
      </c>
      <c r="F9" s="399">
        <v>14160</v>
      </c>
      <c r="G9" s="455">
        <v>0</v>
      </c>
      <c r="H9" s="399" t="s">
        <v>268</v>
      </c>
      <c r="I9" s="459">
        <v>0</v>
      </c>
      <c r="J9" s="399">
        <v>320</v>
      </c>
      <c r="K9" s="457">
        <v>0</v>
      </c>
      <c r="L9" s="399">
        <v>139</v>
      </c>
      <c r="M9" s="455">
        <v>0</v>
      </c>
      <c r="N9" s="399">
        <v>64.19</v>
      </c>
      <c r="O9" s="455">
        <v>0</v>
      </c>
      <c r="P9" s="399">
        <v>2.5</v>
      </c>
      <c r="Q9" s="455">
        <v>0</v>
      </c>
      <c r="R9" s="399">
        <v>8.44</v>
      </c>
      <c r="S9" s="458">
        <v>0</v>
      </c>
    </row>
    <row r="10" spans="1:19" ht="12.75" customHeight="1">
      <c r="A10" s="288">
        <v>18</v>
      </c>
      <c r="B10" s="858">
        <v>45092</v>
      </c>
      <c r="C10" s="859"/>
      <c r="D10" s="399">
        <v>7440</v>
      </c>
      <c r="E10" s="455">
        <v>0</v>
      </c>
      <c r="F10" s="399">
        <v>14220</v>
      </c>
      <c r="G10" s="455">
        <v>0</v>
      </c>
      <c r="H10" s="399" t="s">
        <v>268</v>
      </c>
      <c r="I10" s="459">
        <v>0</v>
      </c>
      <c r="J10" s="399">
        <v>140</v>
      </c>
      <c r="K10" s="457">
        <v>0</v>
      </c>
      <c r="L10" s="399">
        <v>4632</v>
      </c>
      <c r="M10" s="455">
        <v>0</v>
      </c>
      <c r="N10" s="399">
        <v>280.64999999999998</v>
      </c>
      <c r="O10" s="455">
        <v>0</v>
      </c>
      <c r="P10" s="399">
        <v>4.9400000000000004</v>
      </c>
      <c r="Q10" s="455">
        <v>0</v>
      </c>
      <c r="R10" s="399">
        <v>41.42</v>
      </c>
      <c r="S10" s="458">
        <v>0</v>
      </c>
    </row>
    <row r="11" spans="1:19" ht="12.75" customHeight="1">
      <c r="A11" s="288">
        <v>17</v>
      </c>
      <c r="B11" s="858">
        <v>45122</v>
      </c>
      <c r="C11" s="859"/>
      <c r="D11" s="399">
        <v>5421</v>
      </c>
      <c r="E11" s="455">
        <v>0</v>
      </c>
      <c r="F11" s="399">
        <v>12703</v>
      </c>
      <c r="G11" s="455">
        <v>0</v>
      </c>
      <c r="H11" s="399" t="s">
        <v>268</v>
      </c>
      <c r="I11" s="459">
        <v>0</v>
      </c>
      <c r="J11" s="399" t="s">
        <v>268</v>
      </c>
      <c r="K11" s="457">
        <v>0</v>
      </c>
      <c r="L11" s="399">
        <v>8945</v>
      </c>
      <c r="M11" s="455">
        <v>0</v>
      </c>
      <c r="N11" s="399">
        <v>337.24</v>
      </c>
      <c r="O11" s="455">
        <v>0</v>
      </c>
      <c r="P11" s="399">
        <v>5.4</v>
      </c>
      <c r="Q11" s="455">
        <v>0</v>
      </c>
      <c r="R11" s="399">
        <v>114.21</v>
      </c>
      <c r="S11" s="458">
        <v>0</v>
      </c>
    </row>
    <row r="12" spans="1:19" ht="12.75" customHeight="1">
      <c r="A12" s="288">
        <v>16</v>
      </c>
      <c r="B12" s="858">
        <v>45153</v>
      </c>
      <c r="C12" s="859"/>
      <c r="D12" s="399">
        <v>6734</v>
      </c>
      <c r="E12" s="455">
        <v>0</v>
      </c>
      <c r="F12" s="399">
        <v>13673</v>
      </c>
      <c r="G12" s="455">
        <v>0</v>
      </c>
      <c r="H12" s="399" t="s">
        <v>268</v>
      </c>
      <c r="I12" s="459">
        <v>0</v>
      </c>
      <c r="J12" s="399" t="s">
        <v>268</v>
      </c>
      <c r="K12" s="457">
        <v>0</v>
      </c>
      <c r="L12" s="399">
        <v>11192</v>
      </c>
      <c r="M12" s="455">
        <v>0</v>
      </c>
      <c r="N12" s="399">
        <v>401.37</v>
      </c>
      <c r="O12" s="455">
        <v>0</v>
      </c>
      <c r="P12" s="399">
        <v>21.44</v>
      </c>
      <c r="Q12" s="455">
        <v>0</v>
      </c>
      <c r="R12" s="399">
        <v>151.26</v>
      </c>
      <c r="S12" s="458">
        <v>0</v>
      </c>
    </row>
    <row r="13" spans="1:19" ht="12.75" customHeight="1">
      <c r="A13" s="288">
        <v>15</v>
      </c>
      <c r="B13" s="858">
        <v>45184</v>
      </c>
      <c r="C13" s="859"/>
      <c r="D13" s="399">
        <v>5160</v>
      </c>
      <c r="E13" s="455">
        <v>0</v>
      </c>
      <c r="F13" s="399">
        <v>15802</v>
      </c>
      <c r="G13" s="455">
        <v>0</v>
      </c>
      <c r="H13" s="399" t="s">
        <v>268</v>
      </c>
      <c r="I13" s="459">
        <v>0</v>
      </c>
      <c r="J13" s="399" t="s">
        <v>268</v>
      </c>
      <c r="K13" s="457">
        <v>0</v>
      </c>
      <c r="L13" s="399">
        <v>4373</v>
      </c>
      <c r="M13" s="455">
        <v>0</v>
      </c>
      <c r="N13" s="399">
        <v>283.09999999999997</v>
      </c>
      <c r="O13" s="455">
        <v>0</v>
      </c>
      <c r="P13" s="399">
        <v>7.18</v>
      </c>
      <c r="Q13" s="455">
        <v>0</v>
      </c>
      <c r="R13" s="399">
        <v>73.599999999999994</v>
      </c>
      <c r="S13" s="458">
        <v>0</v>
      </c>
    </row>
    <row r="14" spans="1:19" ht="12.75" customHeight="1">
      <c r="A14" s="288">
        <v>14</v>
      </c>
      <c r="B14" s="858">
        <v>45214</v>
      </c>
      <c r="C14" s="859"/>
      <c r="D14" s="399">
        <v>4550</v>
      </c>
      <c r="E14" s="455">
        <v>0</v>
      </c>
      <c r="F14" s="399">
        <v>14800</v>
      </c>
      <c r="G14" s="455">
        <v>0</v>
      </c>
      <c r="H14" s="399" t="s">
        <v>268</v>
      </c>
      <c r="I14" s="459">
        <v>0</v>
      </c>
      <c r="J14" s="399" t="s">
        <v>268</v>
      </c>
      <c r="K14" s="457">
        <v>0</v>
      </c>
      <c r="L14" s="399">
        <v>3207</v>
      </c>
      <c r="M14" s="455">
        <v>0</v>
      </c>
      <c r="N14" s="399">
        <v>408.47</v>
      </c>
      <c r="O14" s="455">
        <v>0</v>
      </c>
      <c r="P14" s="399">
        <v>13.75</v>
      </c>
      <c r="Q14" s="455">
        <v>0</v>
      </c>
      <c r="R14" s="399">
        <v>131.68</v>
      </c>
      <c r="S14" s="458">
        <v>0</v>
      </c>
    </row>
    <row r="15" spans="1:19" ht="12.75" customHeight="1">
      <c r="A15" s="288">
        <v>13</v>
      </c>
      <c r="B15" s="858">
        <v>45245</v>
      </c>
      <c r="C15" s="859"/>
      <c r="D15" s="399">
        <v>5644</v>
      </c>
      <c r="E15" s="455">
        <v>0</v>
      </c>
      <c r="F15" s="399">
        <v>14837</v>
      </c>
      <c r="G15" s="455">
        <v>0</v>
      </c>
      <c r="H15" s="399" t="s">
        <v>268</v>
      </c>
      <c r="I15" s="459">
        <v>0</v>
      </c>
      <c r="J15" s="399" t="s">
        <v>268</v>
      </c>
      <c r="K15" s="457">
        <v>0</v>
      </c>
      <c r="L15" s="399">
        <v>5264</v>
      </c>
      <c r="M15" s="455">
        <v>0</v>
      </c>
      <c r="N15" s="399">
        <v>296.33000000000004</v>
      </c>
      <c r="O15" s="455">
        <v>0</v>
      </c>
      <c r="P15" s="399">
        <v>17</v>
      </c>
      <c r="Q15" s="455">
        <v>0</v>
      </c>
      <c r="R15" s="399">
        <v>232</v>
      </c>
      <c r="S15" s="458">
        <v>0</v>
      </c>
    </row>
    <row r="16" spans="1:19" ht="12.75" customHeight="1">
      <c r="A16" s="288">
        <v>12</v>
      </c>
      <c r="B16" s="858">
        <v>45275</v>
      </c>
      <c r="C16" s="859"/>
      <c r="D16" s="399">
        <v>7584</v>
      </c>
      <c r="E16" s="455">
        <v>0</v>
      </c>
      <c r="F16" s="399">
        <v>15273</v>
      </c>
      <c r="G16" s="455">
        <v>0</v>
      </c>
      <c r="H16" s="399" t="s">
        <v>268</v>
      </c>
      <c r="I16" s="459">
        <v>0</v>
      </c>
      <c r="J16" s="399" t="s">
        <v>268</v>
      </c>
      <c r="K16" s="457">
        <v>0</v>
      </c>
      <c r="L16" s="399">
        <v>6161</v>
      </c>
      <c r="M16" s="455">
        <v>0</v>
      </c>
      <c r="N16" s="399">
        <v>777.59</v>
      </c>
      <c r="O16" s="455">
        <v>0</v>
      </c>
      <c r="P16" s="399">
        <v>8</v>
      </c>
      <c r="Q16" s="455">
        <v>0</v>
      </c>
      <c r="R16" s="399">
        <v>311</v>
      </c>
      <c r="S16" s="458">
        <v>0</v>
      </c>
    </row>
    <row r="17" spans="1:19" ht="12.75" customHeight="1">
      <c r="A17" s="288">
        <v>11</v>
      </c>
      <c r="B17" s="858">
        <v>45306</v>
      </c>
      <c r="C17" s="859"/>
      <c r="D17" s="399">
        <v>5702</v>
      </c>
      <c r="E17" s="455">
        <v>0</v>
      </c>
      <c r="F17" s="399">
        <v>15051</v>
      </c>
      <c r="G17" s="455">
        <v>0</v>
      </c>
      <c r="H17" s="399" t="s">
        <v>268</v>
      </c>
      <c r="I17" s="459">
        <v>0</v>
      </c>
      <c r="J17" s="399" t="s">
        <v>268</v>
      </c>
      <c r="K17" s="457">
        <v>0</v>
      </c>
      <c r="L17" s="399">
        <v>3289</v>
      </c>
      <c r="M17" s="455">
        <v>0</v>
      </c>
      <c r="N17" s="399">
        <v>380.52000000000004</v>
      </c>
      <c r="O17" s="455">
        <v>0</v>
      </c>
      <c r="P17" s="399">
        <v>7.16</v>
      </c>
      <c r="Q17" s="455">
        <v>0</v>
      </c>
      <c r="R17" s="399">
        <v>135.21</v>
      </c>
      <c r="S17" s="458">
        <v>0</v>
      </c>
    </row>
    <row r="18" spans="1:19" ht="12.75" customHeight="1">
      <c r="A18" s="288">
        <v>10</v>
      </c>
      <c r="B18" s="858">
        <v>45337</v>
      </c>
      <c r="C18" s="859"/>
      <c r="D18" s="399">
        <v>5789</v>
      </c>
      <c r="E18" s="455">
        <v>0</v>
      </c>
      <c r="F18" s="399">
        <v>10228</v>
      </c>
      <c r="G18" s="455">
        <v>0</v>
      </c>
      <c r="H18" s="399" t="s">
        <v>268</v>
      </c>
      <c r="I18" s="459">
        <v>0</v>
      </c>
      <c r="J18" s="399" t="s">
        <v>268</v>
      </c>
      <c r="K18" s="457">
        <v>0</v>
      </c>
      <c r="L18" s="399" t="s">
        <v>268</v>
      </c>
      <c r="M18" s="455">
        <v>0</v>
      </c>
      <c r="N18" s="399" t="s">
        <v>268</v>
      </c>
      <c r="O18" s="455">
        <v>0</v>
      </c>
      <c r="P18" s="399" t="s">
        <v>268</v>
      </c>
      <c r="Q18" s="455">
        <v>0</v>
      </c>
      <c r="R18" s="399" t="s">
        <v>268</v>
      </c>
      <c r="S18" s="458">
        <v>0</v>
      </c>
    </row>
    <row r="19" spans="1:19" ht="12.75" customHeight="1">
      <c r="A19" s="288">
        <v>9</v>
      </c>
      <c r="B19" s="858">
        <v>45366</v>
      </c>
      <c r="C19" s="859"/>
      <c r="D19" s="399">
        <v>8325</v>
      </c>
      <c r="E19" s="455">
        <v>0</v>
      </c>
      <c r="F19" s="399">
        <v>10941.005000000001</v>
      </c>
      <c r="G19" s="455">
        <v>0</v>
      </c>
      <c r="H19" s="399" t="s">
        <v>268</v>
      </c>
      <c r="I19" s="459">
        <v>0</v>
      </c>
      <c r="J19" s="399" t="s">
        <v>268</v>
      </c>
      <c r="K19" s="457">
        <v>0</v>
      </c>
      <c r="L19" s="399" t="s">
        <v>268</v>
      </c>
      <c r="M19" s="455">
        <v>0</v>
      </c>
      <c r="N19" s="399" t="s">
        <v>268</v>
      </c>
      <c r="O19" s="455">
        <v>0</v>
      </c>
      <c r="P19" s="399" t="s">
        <v>268</v>
      </c>
      <c r="Q19" s="455">
        <v>0</v>
      </c>
      <c r="R19" s="399" t="s">
        <v>268</v>
      </c>
      <c r="S19" s="458">
        <v>0</v>
      </c>
    </row>
    <row r="20" spans="1:19" ht="12.75" customHeight="1">
      <c r="A20" s="288">
        <v>8</v>
      </c>
      <c r="B20" s="858">
        <v>45397</v>
      </c>
      <c r="C20" s="859"/>
      <c r="D20" s="399">
        <v>8170</v>
      </c>
      <c r="E20" s="455">
        <v>0</v>
      </c>
      <c r="F20" s="399">
        <v>12694.949000000001</v>
      </c>
      <c r="G20" s="455">
        <v>0</v>
      </c>
      <c r="H20" s="399" t="s">
        <v>268</v>
      </c>
      <c r="I20" s="459">
        <v>0</v>
      </c>
      <c r="J20" s="399" t="s">
        <v>268</v>
      </c>
      <c r="K20" s="457">
        <v>0</v>
      </c>
      <c r="L20" s="399">
        <v>2345</v>
      </c>
      <c r="M20" s="455">
        <v>0</v>
      </c>
      <c r="N20" s="399">
        <v>461.32</v>
      </c>
      <c r="O20" s="455">
        <v>0</v>
      </c>
      <c r="P20" s="399">
        <v>129.63999999999999</v>
      </c>
      <c r="Q20" s="455">
        <v>0</v>
      </c>
      <c r="R20" s="399">
        <v>99.04</v>
      </c>
      <c r="S20" s="458">
        <v>0</v>
      </c>
    </row>
    <row r="21" spans="1:19" ht="12.75" customHeight="1">
      <c r="A21" s="288">
        <v>7</v>
      </c>
      <c r="B21" s="858">
        <v>45427</v>
      </c>
      <c r="C21" s="859"/>
      <c r="D21" s="399">
        <v>7082</v>
      </c>
      <c r="E21" s="455">
        <v>0</v>
      </c>
      <c r="F21" s="399">
        <v>13481.124</v>
      </c>
      <c r="G21" s="455">
        <v>0</v>
      </c>
      <c r="H21" s="399" t="s">
        <v>268</v>
      </c>
      <c r="I21" s="459">
        <v>0</v>
      </c>
      <c r="J21" s="399" t="s">
        <v>268</v>
      </c>
      <c r="K21" s="457">
        <v>0</v>
      </c>
      <c r="L21" s="399">
        <v>2160</v>
      </c>
      <c r="M21" s="455">
        <v>0</v>
      </c>
      <c r="N21" s="399">
        <v>449.04999999999995</v>
      </c>
      <c r="O21" s="455">
        <v>0</v>
      </c>
      <c r="P21" s="399">
        <v>8.81</v>
      </c>
      <c r="Q21" s="455">
        <v>0</v>
      </c>
      <c r="R21" s="399">
        <v>320.77</v>
      </c>
      <c r="S21" s="458">
        <v>0</v>
      </c>
    </row>
    <row r="22" spans="1:19" ht="12.75" customHeight="1">
      <c r="A22" s="288">
        <v>6</v>
      </c>
      <c r="B22" s="858">
        <v>45458</v>
      </c>
      <c r="C22" s="859"/>
      <c r="D22" s="399">
        <v>6855</v>
      </c>
      <c r="E22" s="455">
        <v>0</v>
      </c>
      <c r="F22" s="399">
        <v>11873.495000000003</v>
      </c>
      <c r="G22" s="455">
        <v>0</v>
      </c>
      <c r="H22" s="399" t="s">
        <v>268</v>
      </c>
      <c r="I22" s="459">
        <v>0</v>
      </c>
      <c r="J22" s="399" t="s">
        <v>268</v>
      </c>
      <c r="K22" s="457">
        <v>0</v>
      </c>
      <c r="L22" s="399">
        <v>3422</v>
      </c>
      <c r="M22" s="455">
        <v>0</v>
      </c>
      <c r="N22" s="399">
        <v>566.30999999999995</v>
      </c>
      <c r="O22" s="455">
        <v>0</v>
      </c>
      <c r="P22" s="399">
        <v>5.34</v>
      </c>
      <c r="Q22" s="455">
        <v>0</v>
      </c>
      <c r="R22" s="399">
        <v>284.95</v>
      </c>
      <c r="S22" s="458">
        <v>0</v>
      </c>
    </row>
    <row r="23" spans="1:19" ht="12.75" customHeight="1">
      <c r="A23" s="288">
        <v>5</v>
      </c>
      <c r="B23" s="858">
        <v>45488</v>
      </c>
      <c r="C23" s="859"/>
      <c r="D23" s="399">
        <v>8577</v>
      </c>
      <c r="E23" s="455">
        <v>0</v>
      </c>
      <c r="F23" s="399">
        <v>14292.264000000003</v>
      </c>
      <c r="G23" s="455">
        <v>0</v>
      </c>
      <c r="H23" s="399" t="s">
        <v>268</v>
      </c>
      <c r="I23" s="459">
        <v>0</v>
      </c>
      <c r="J23" s="399" t="s">
        <v>268</v>
      </c>
      <c r="K23" s="457">
        <v>0</v>
      </c>
      <c r="L23" s="399">
        <v>4167</v>
      </c>
      <c r="M23" s="455">
        <v>0</v>
      </c>
      <c r="N23" s="399">
        <v>633.84999999999991</v>
      </c>
      <c r="O23" s="455">
        <v>0</v>
      </c>
      <c r="P23" s="399">
        <v>16.03</v>
      </c>
      <c r="Q23" s="455">
        <v>0</v>
      </c>
      <c r="R23" s="399">
        <v>277.27</v>
      </c>
      <c r="S23" s="458">
        <v>0</v>
      </c>
    </row>
    <row r="24" spans="1:19" ht="12.75" customHeight="1">
      <c r="A24" s="288">
        <v>4</v>
      </c>
      <c r="B24" s="858">
        <v>45519</v>
      </c>
      <c r="C24" s="859"/>
      <c r="D24" s="399">
        <v>10970</v>
      </c>
      <c r="E24" s="455">
        <v>0</v>
      </c>
      <c r="F24" s="399">
        <v>14413.955999999996</v>
      </c>
      <c r="G24" s="455">
        <v>0</v>
      </c>
      <c r="H24" s="399" t="s">
        <v>268</v>
      </c>
      <c r="I24" s="459">
        <v>0</v>
      </c>
      <c r="J24" s="399" t="s">
        <v>268</v>
      </c>
      <c r="K24" s="457">
        <v>0</v>
      </c>
      <c r="L24" s="399">
        <v>5248</v>
      </c>
      <c r="M24" s="455">
        <v>0</v>
      </c>
      <c r="N24" s="399">
        <v>466.48</v>
      </c>
      <c r="O24" s="455">
        <v>0</v>
      </c>
      <c r="P24" s="399">
        <v>35.72</v>
      </c>
      <c r="Q24" s="455">
        <v>0</v>
      </c>
      <c r="R24" s="399">
        <v>200.7</v>
      </c>
      <c r="S24" s="458">
        <v>0</v>
      </c>
    </row>
    <row r="25" spans="1:19" ht="12.75" customHeight="1">
      <c r="A25" s="288">
        <v>3</v>
      </c>
      <c r="B25" s="858">
        <v>45550</v>
      </c>
      <c r="C25" s="859"/>
      <c r="D25" s="399">
        <v>7429</v>
      </c>
      <c r="E25" s="455">
        <v>0</v>
      </c>
      <c r="F25" s="399">
        <v>16435.029000000002</v>
      </c>
      <c r="G25" s="455">
        <v>0</v>
      </c>
      <c r="H25" s="399" t="s">
        <v>268</v>
      </c>
      <c r="I25" s="459">
        <v>0</v>
      </c>
      <c r="J25" s="399" t="s">
        <v>268</v>
      </c>
      <c r="K25" s="457">
        <v>0</v>
      </c>
      <c r="L25" s="399">
        <v>1405</v>
      </c>
      <c r="M25" s="455">
        <v>0</v>
      </c>
      <c r="N25" s="399">
        <v>504.43</v>
      </c>
      <c r="O25" s="455">
        <v>0</v>
      </c>
      <c r="P25" s="399">
        <v>15.17</v>
      </c>
      <c r="Q25" s="455">
        <v>0</v>
      </c>
      <c r="R25" s="399">
        <v>165.26</v>
      </c>
      <c r="S25" s="458">
        <v>0</v>
      </c>
    </row>
    <row r="26" spans="1:19" ht="12.75" customHeight="1">
      <c r="A26" s="288">
        <v>2</v>
      </c>
      <c r="B26" s="858">
        <v>45580</v>
      </c>
      <c r="C26" s="859"/>
      <c r="D26" s="399">
        <v>8222</v>
      </c>
      <c r="E26" s="455">
        <v>0</v>
      </c>
      <c r="F26" s="399">
        <v>16065.860000000002</v>
      </c>
      <c r="G26" s="455">
        <v>0</v>
      </c>
      <c r="H26" s="399" t="s">
        <v>268</v>
      </c>
      <c r="I26" s="459">
        <v>0</v>
      </c>
      <c r="J26" s="399" t="s">
        <v>268</v>
      </c>
      <c r="K26" s="457">
        <v>0</v>
      </c>
      <c r="L26" s="399">
        <v>28</v>
      </c>
      <c r="M26" s="455">
        <v>0</v>
      </c>
      <c r="N26" s="399">
        <v>196</v>
      </c>
      <c r="O26" s="455">
        <v>0</v>
      </c>
      <c r="P26" s="399">
        <v>12.3</v>
      </c>
      <c r="Q26" s="455">
        <v>0</v>
      </c>
      <c r="R26" s="399">
        <v>330</v>
      </c>
      <c r="S26" s="458">
        <v>0</v>
      </c>
    </row>
    <row r="27" spans="1:19" ht="12.75" customHeight="1">
      <c r="A27" s="288">
        <v>1</v>
      </c>
      <c r="B27" s="858">
        <v>45611</v>
      </c>
      <c r="C27" s="859"/>
      <c r="D27" s="399">
        <v>6423</v>
      </c>
      <c r="E27" s="455">
        <v>0</v>
      </c>
      <c r="F27" s="399">
        <v>14248.851000000001</v>
      </c>
      <c r="G27" s="455">
        <v>0</v>
      </c>
      <c r="H27" s="399" t="s">
        <v>268</v>
      </c>
      <c r="I27" s="459">
        <v>0</v>
      </c>
      <c r="J27" s="399" t="s">
        <v>268</v>
      </c>
      <c r="K27" s="457">
        <v>0</v>
      </c>
      <c r="L27" s="399">
        <v>417</v>
      </c>
      <c r="M27" s="455">
        <v>0</v>
      </c>
      <c r="N27" s="399">
        <v>163</v>
      </c>
      <c r="O27" s="455">
        <v>0</v>
      </c>
      <c r="P27" s="399">
        <v>0.4</v>
      </c>
      <c r="Q27" s="455">
        <v>0</v>
      </c>
      <c r="R27" s="399">
        <v>85</v>
      </c>
      <c r="S27" s="458">
        <v>0</v>
      </c>
    </row>
    <row r="28" spans="1:19" ht="12.75" customHeight="1">
      <c r="A28" s="288">
        <v>0</v>
      </c>
      <c r="B28" s="858">
        <v>45641</v>
      </c>
      <c r="C28" s="859"/>
      <c r="D28" s="399">
        <v>6790</v>
      </c>
      <c r="E28" s="455">
        <v>0</v>
      </c>
      <c r="F28" s="399">
        <v>14856.413000000002</v>
      </c>
      <c r="G28" s="455">
        <v>0</v>
      </c>
      <c r="H28" s="399" t="s">
        <v>268</v>
      </c>
      <c r="I28" s="459">
        <v>0</v>
      </c>
      <c r="J28" s="399" t="s">
        <v>268</v>
      </c>
      <c r="K28" s="457">
        <v>0</v>
      </c>
      <c r="L28" s="399">
        <v>2741</v>
      </c>
      <c r="M28" s="455">
        <v>0</v>
      </c>
      <c r="N28" s="399">
        <v>238</v>
      </c>
      <c r="O28" s="455">
        <v>0</v>
      </c>
      <c r="P28" s="399">
        <v>6.98</v>
      </c>
      <c r="Q28" s="455">
        <v>0</v>
      </c>
      <c r="R28" s="399">
        <v>364.97</v>
      </c>
      <c r="S28" s="458">
        <v>0</v>
      </c>
    </row>
    <row r="29" spans="1:19" ht="12.75" customHeight="1">
      <c r="B29" s="380"/>
      <c r="C29" s="344"/>
      <c r="D29" s="396"/>
      <c r="E29" s="460"/>
      <c r="F29" s="396"/>
      <c r="G29" s="460"/>
      <c r="H29" s="437"/>
      <c r="I29" s="399"/>
      <c r="J29" s="396"/>
      <c r="K29" s="461"/>
      <c r="L29" s="396"/>
      <c r="M29" s="460"/>
      <c r="N29" s="396"/>
      <c r="O29" s="405"/>
      <c r="P29" s="434"/>
      <c r="Q29" s="407"/>
      <c r="S29" s="447"/>
    </row>
    <row r="30" spans="1:19" ht="12.75" customHeight="1">
      <c r="A30" s="288">
        <v>2023</v>
      </c>
      <c r="B30" s="860" t="s">
        <v>536</v>
      </c>
      <c r="C30" s="861"/>
      <c r="D30" s="413">
        <v>90334</v>
      </c>
      <c r="E30" s="462"/>
      <c r="F30" s="413">
        <v>164581.946</v>
      </c>
      <c r="G30" s="462"/>
      <c r="H30" s="413">
        <v>0</v>
      </c>
      <c r="I30" s="463"/>
      <c r="J30" s="413">
        <v>0</v>
      </c>
      <c r="K30" s="464"/>
      <c r="L30" s="413">
        <v>25222</v>
      </c>
      <c r="M30" s="462"/>
      <c r="N30" s="413">
        <v>4058.9599999999996</v>
      </c>
      <c r="O30" s="465"/>
      <c r="P30" s="413">
        <v>237.54999999999998</v>
      </c>
      <c r="Q30" s="407"/>
      <c r="R30" s="413">
        <v>2263.17</v>
      </c>
      <c r="S30" s="447"/>
    </row>
    <row r="31" spans="1:19" ht="12.75" customHeight="1">
      <c r="A31" s="288">
        <v>2022</v>
      </c>
      <c r="B31" s="860" t="s">
        <v>537</v>
      </c>
      <c r="C31" s="861"/>
      <c r="D31" s="413">
        <v>64620</v>
      </c>
      <c r="E31" s="462"/>
      <c r="F31" s="413">
        <v>164114</v>
      </c>
      <c r="G31" s="462"/>
      <c r="H31" s="413">
        <v>0</v>
      </c>
      <c r="I31" s="463"/>
      <c r="J31" s="413">
        <v>2067</v>
      </c>
      <c r="K31" s="464"/>
      <c r="L31" s="413">
        <v>43913</v>
      </c>
      <c r="M31" s="462"/>
      <c r="N31" s="413">
        <v>2848.94</v>
      </c>
      <c r="O31" s="466"/>
      <c r="P31" s="413">
        <v>80.210000000000008</v>
      </c>
      <c r="Q31" s="407"/>
      <c r="R31" s="413">
        <v>1063.6099999999999</v>
      </c>
      <c r="S31" s="447"/>
    </row>
    <row r="32" spans="1:19" ht="12.75" customHeight="1" thickBot="1">
      <c r="B32" s="731" t="s">
        <v>5</v>
      </c>
      <c r="C32" s="388" t="s">
        <v>538</v>
      </c>
      <c r="D32" s="467">
        <v>0.39792633859486237</v>
      </c>
      <c r="E32" s="468"/>
      <c r="F32" s="469">
        <v>2.8513472342395207E-3</v>
      </c>
      <c r="G32" s="468"/>
      <c r="H32" s="467" t="s">
        <v>284</v>
      </c>
      <c r="I32" s="470"/>
      <c r="J32" s="467">
        <v>-1</v>
      </c>
      <c r="K32" s="471"/>
      <c r="L32" s="469">
        <v>-0.42563705508619321</v>
      </c>
      <c r="M32" s="468"/>
      <c r="N32" s="469">
        <v>0.42472638946415131</v>
      </c>
      <c r="O32" s="468"/>
      <c r="P32" s="469">
        <v>1.9616007979054975</v>
      </c>
      <c r="Q32" s="429"/>
      <c r="R32" s="469">
        <v>1.1278194074895875</v>
      </c>
      <c r="S32" s="314"/>
    </row>
    <row r="33" spans="2:13" ht="12.75" customHeight="1">
      <c r="B33" s="315" t="s">
        <v>405</v>
      </c>
      <c r="H33" s="316"/>
      <c r="M33" s="316" t="s">
        <v>287</v>
      </c>
    </row>
    <row r="34" spans="2:13" ht="12.75" customHeight="1">
      <c r="B34" s="315"/>
      <c r="H34" s="316"/>
      <c r="M34" s="316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D32 F32 H32 J32">
    <cfRule type="cellIs" dxfId="12" priority="9" operator="lessThan">
      <formula>0</formula>
    </cfRule>
  </conditionalFormatting>
  <conditionalFormatting sqref="L32 N32 P32 R32">
    <cfRule type="cellIs" dxfId="11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topLeftCell="A10" zoomScale="80" zoomScaleNormal="80" zoomScalePageLayoutView="80" workbookViewId="0">
      <selection activeCell="C31" sqref="C31"/>
    </sheetView>
  </sheetViews>
  <sheetFormatPr baseColWidth="10" defaultColWidth="11.44140625" defaultRowHeight="12.75" customHeight="1"/>
  <cols>
    <col min="1" max="1" width="4.6640625" style="288" customWidth="1"/>
    <col min="2" max="2" width="10.44140625" style="33" customWidth="1"/>
    <col min="3" max="3" width="8.6640625" style="33" customWidth="1"/>
    <col min="4" max="4" width="9.33203125" style="33" customWidth="1"/>
    <col min="5" max="5" width="1.6640625" style="33" customWidth="1"/>
    <col min="6" max="6" width="8.6640625" style="33" customWidth="1"/>
    <col min="7" max="7" width="2.44140625" style="33" customWidth="1"/>
    <col min="8" max="8" width="8.5546875" style="33" customWidth="1"/>
    <col min="9" max="9" width="3.44140625" style="33" customWidth="1"/>
    <col min="10" max="10" width="9.33203125" style="33" customWidth="1"/>
    <col min="11" max="11" width="3.33203125" style="33" customWidth="1"/>
    <col min="12" max="12" width="8.6640625" style="33" customWidth="1"/>
    <col min="13" max="13" width="2.33203125" style="33" customWidth="1"/>
    <col min="14" max="14" width="9" style="33" customWidth="1"/>
    <col min="15" max="15" width="2.44140625" style="33" customWidth="1"/>
    <col min="16" max="16" width="8.33203125" style="33" customWidth="1"/>
    <col min="17" max="17" width="2.6640625" style="33" customWidth="1"/>
    <col min="18" max="18" width="9.44140625" style="33" customWidth="1"/>
    <col min="19" max="19" width="1.6640625" style="33" customWidth="1"/>
    <col min="20" max="16384" width="11.44140625" style="33"/>
  </cols>
  <sheetData>
    <row r="1" spans="1:19" ht="23.1" customHeight="1" thickBot="1">
      <c r="B1" s="831" t="s">
        <v>423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30.75" customHeight="1">
      <c r="B2" s="890"/>
      <c r="C2" s="891"/>
      <c r="D2" s="897" t="s">
        <v>128</v>
      </c>
      <c r="E2" s="898"/>
      <c r="F2" s="898"/>
      <c r="G2" s="899"/>
      <c r="H2" s="898" t="s">
        <v>129</v>
      </c>
      <c r="I2" s="898"/>
      <c r="J2" s="898"/>
      <c r="K2" s="899"/>
      <c r="L2" s="898" t="s">
        <v>130</v>
      </c>
      <c r="M2" s="898"/>
      <c r="N2" s="898"/>
      <c r="O2" s="899"/>
      <c r="P2" s="897" t="s">
        <v>131</v>
      </c>
      <c r="Q2" s="898"/>
      <c r="R2" s="898"/>
      <c r="S2" s="899"/>
    </row>
    <row r="3" spans="1:19" ht="23.25" customHeight="1" thickBot="1">
      <c r="B3" s="852" t="s">
        <v>6</v>
      </c>
      <c r="C3" s="853"/>
      <c r="D3" s="895" t="s">
        <v>114</v>
      </c>
      <c r="E3" s="896"/>
      <c r="F3" s="893" t="s">
        <v>115</v>
      </c>
      <c r="G3" s="894"/>
      <c r="H3" s="895" t="s">
        <v>114</v>
      </c>
      <c r="I3" s="896"/>
      <c r="J3" s="893" t="s">
        <v>115</v>
      </c>
      <c r="K3" s="894"/>
      <c r="L3" s="895" t="s">
        <v>114</v>
      </c>
      <c r="M3" s="896"/>
      <c r="N3" s="893" t="s">
        <v>115</v>
      </c>
      <c r="O3" s="894"/>
      <c r="P3" s="895" t="s">
        <v>114</v>
      </c>
      <c r="Q3" s="896"/>
      <c r="R3" s="893" t="s">
        <v>115</v>
      </c>
      <c r="S3" s="894"/>
    </row>
    <row r="4" spans="1:19" ht="19.5" customHeight="1">
      <c r="A4" s="288">
        <v>23</v>
      </c>
      <c r="B4" s="858">
        <v>44941</v>
      </c>
      <c r="C4" s="859"/>
      <c r="D4" s="396">
        <v>415.21457999999996</v>
      </c>
      <c r="E4" s="472">
        <v>0</v>
      </c>
      <c r="F4" s="396">
        <v>368.65999999999997</v>
      </c>
      <c r="G4" s="473">
        <v>0</v>
      </c>
      <c r="H4" s="396">
        <v>34.777000000000001</v>
      </c>
      <c r="I4" s="472">
        <v>0</v>
      </c>
      <c r="J4" s="396">
        <v>33.183</v>
      </c>
      <c r="K4" s="473">
        <v>0</v>
      </c>
      <c r="L4" s="399">
        <v>143.57499999999999</v>
      </c>
      <c r="M4" s="472">
        <v>0</v>
      </c>
      <c r="N4" s="399">
        <v>172.72299999999998</v>
      </c>
      <c r="O4" s="473">
        <v>0</v>
      </c>
      <c r="P4" s="399">
        <v>236.86257999999998</v>
      </c>
      <c r="Q4" s="472">
        <v>0</v>
      </c>
      <c r="R4" s="399">
        <v>162.75399999999999</v>
      </c>
      <c r="S4" s="474">
        <v>0</v>
      </c>
    </row>
    <row r="5" spans="1:19" ht="19.5" customHeight="1">
      <c r="A5" s="288">
        <v>22</v>
      </c>
      <c r="B5" s="858">
        <v>44972</v>
      </c>
      <c r="C5" s="859"/>
      <c r="D5" s="396">
        <v>418.27443000000005</v>
      </c>
      <c r="E5" s="472">
        <v>0</v>
      </c>
      <c r="F5" s="396">
        <v>622.12079999999992</v>
      </c>
      <c r="G5" s="473">
        <v>0</v>
      </c>
      <c r="H5" s="396">
        <v>43.900999999999996</v>
      </c>
      <c r="I5" s="472">
        <v>0</v>
      </c>
      <c r="J5" s="396">
        <v>38.661999999999992</v>
      </c>
      <c r="K5" s="473">
        <v>0</v>
      </c>
      <c r="L5" s="399">
        <v>177.85500000000002</v>
      </c>
      <c r="M5" s="472">
        <v>0</v>
      </c>
      <c r="N5" s="399">
        <v>295.9298</v>
      </c>
      <c r="O5" s="473">
        <v>0</v>
      </c>
      <c r="P5" s="399">
        <v>196.51843</v>
      </c>
      <c r="Q5" s="472">
        <v>0</v>
      </c>
      <c r="R5" s="399">
        <v>287.529</v>
      </c>
      <c r="S5" s="473">
        <v>0</v>
      </c>
    </row>
    <row r="6" spans="1:19" ht="19.5" customHeight="1">
      <c r="A6" s="288">
        <v>21</v>
      </c>
      <c r="B6" s="858">
        <v>45000</v>
      </c>
      <c r="C6" s="859"/>
      <c r="D6" s="396">
        <v>527.87542000000008</v>
      </c>
      <c r="E6" s="472">
        <v>0</v>
      </c>
      <c r="F6" s="396">
        <v>563.12699999999995</v>
      </c>
      <c r="G6" s="473">
        <v>0</v>
      </c>
      <c r="H6" s="396">
        <v>47.47399999999999</v>
      </c>
      <c r="I6" s="472">
        <v>0</v>
      </c>
      <c r="J6" s="396">
        <v>47.579000000000001</v>
      </c>
      <c r="K6" s="473">
        <v>0</v>
      </c>
      <c r="L6" s="399">
        <v>215.14000000000001</v>
      </c>
      <c r="M6" s="472">
        <v>0</v>
      </c>
      <c r="N6" s="399">
        <v>288.99099999999999</v>
      </c>
      <c r="O6" s="473">
        <v>0</v>
      </c>
      <c r="P6" s="399">
        <v>265.26141999999999</v>
      </c>
      <c r="Q6" s="472">
        <v>0</v>
      </c>
      <c r="R6" s="399">
        <v>226.55699999999999</v>
      </c>
      <c r="S6" s="473">
        <v>0</v>
      </c>
    </row>
    <row r="7" spans="1:19" ht="19.5" customHeight="1">
      <c r="A7" s="288">
        <v>20</v>
      </c>
      <c r="B7" s="858">
        <v>45031</v>
      </c>
      <c r="C7" s="859"/>
      <c r="D7" s="396">
        <v>415.21457999999996</v>
      </c>
      <c r="E7" s="472">
        <v>0</v>
      </c>
      <c r="F7" s="396">
        <v>368.65999999999997</v>
      </c>
      <c r="G7" s="473">
        <v>0</v>
      </c>
      <c r="H7" s="396">
        <v>34.777000000000001</v>
      </c>
      <c r="I7" s="472">
        <v>0</v>
      </c>
      <c r="J7" s="396">
        <v>33.183</v>
      </c>
      <c r="K7" s="473">
        <v>0</v>
      </c>
      <c r="L7" s="399">
        <v>143.57499999999999</v>
      </c>
      <c r="M7" s="472">
        <v>0</v>
      </c>
      <c r="N7" s="399">
        <v>172.72299999999998</v>
      </c>
      <c r="O7" s="473">
        <v>0</v>
      </c>
      <c r="P7" s="399">
        <v>236.86257999999998</v>
      </c>
      <c r="Q7" s="472">
        <v>0</v>
      </c>
      <c r="R7" s="399">
        <v>162.75399999999999</v>
      </c>
      <c r="S7" s="473">
        <v>0</v>
      </c>
    </row>
    <row r="8" spans="1:19" ht="19.5" customHeight="1">
      <c r="A8" s="288">
        <v>19</v>
      </c>
      <c r="B8" s="858">
        <v>45061</v>
      </c>
      <c r="C8" s="859"/>
      <c r="D8" s="396">
        <v>418.27443000000005</v>
      </c>
      <c r="E8" s="472">
        <v>0</v>
      </c>
      <c r="F8" s="396">
        <v>622.12079999999992</v>
      </c>
      <c r="G8" s="473">
        <v>0</v>
      </c>
      <c r="H8" s="396">
        <v>43.900999999999996</v>
      </c>
      <c r="I8" s="472">
        <v>0</v>
      </c>
      <c r="J8" s="396">
        <v>38.661999999999992</v>
      </c>
      <c r="K8" s="473">
        <v>0</v>
      </c>
      <c r="L8" s="399">
        <v>177.85500000000002</v>
      </c>
      <c r="M8" s="472">
        <v>0</v>
      </c>
      <c r="N8" s="399">
        <v>295.9298</v>
      </c>
      <c r="O8" s="473">
        <v>0</v>
      </c>
      <c r="P8" s="399">
        <v>196.51843</v>
      </c>
      <c r="Q8" s="472">
        <v>0</v>
      </c>
      <c r="R8" s="399">
        <v>287.529</v>
      </c>
      <c r="S8" s="473">
        <v>0</v>
      </c>
    </row>
    <row r="9" spans="1:19" ht="19.5" customHeight="1">
      <c r="A9" s="288">
        <v>18</v>
      </c>
      <c r="B9" s="858">
        <v>45092</v>
      </c>
      <c r="C9" s="859"/>
      <c r="D9" s="396">
        <v>527.87542000000008</v>
      </c>
      <c r="E9" s="472">
        <v>0</v>
      </c>
      <c r="F9" s="396">
        <v>563.12699999999995</v>
      </c>
      <c r="G9" s="473">
        <v>0</v>
      </c>
      <c r="H9" s="396">
        <v>47.47399999999999</v>
      </c>
      <c r="I9" s="472">
        <v>0</v>
      </c>
      <c r="J9" s="396">
        <v>47.579000000000001</v>
      </c>
      <c r="K9" s="473">
        <v>0</v>
      </c>
      <c r="L9" s="399">
        <v>215.14000000000001</v>
      </c>
      <c r="M9" s="472">
        <v>0</v>
      </c>
      <c r="N9" s="399">
        <v>288.99099999999999</v>
      </c>
      <c r="O9" s="473">
        <v>0</v>
      </c>
      <c r="P9" s="399">
        <v>265.26141999999999</v>
      </c>
      <c r="Q9" s="472">
        <v>0</v>
      </c>
      <c r="R9" s="399">
        <v>226.55699999999999</v>
      </c>
      <c r="S9" s="473">
        <v>0</v>
      </c>
    </row>
    <row r="10" spans="1:19" ht="19.5" customHeight="1">
      <c r="A10" s="288">
        <v>17</v>
      </c>
      <c r="B10" s="858">
        <v>45122</v>
      </c>
      <c r="C10" s="859"/>
      <c r="D10" s="396">
        <v>497.69299999999998</v>
      </c>
      <c r="E10" s="472">
        <v>0</v>
      </c>
      <c r="F10" s="396">
        <v>616.56799999999998</v>
      </c>
      <c r="G10" s="473">
        <v>0</v>
      </c>
      <c r="H10" s="396">
        <v>43.731000000000002</v>
      </c>
      <c r="I10" s="472">
        <v>0</v>
      </c>
      <c r="J10" s="396">
        <v>39.677</v>
      </c>
      <c r="K10" s="473">
        <v>0</v>
      </c>
      <c r="L10" s="399">
        <v>284.09399999999999</v>
      </c>
      <c r="M10" s="455">
        <v>0</v>
      </c>
      <c r="N10" s="399">
        <v>378.51299999999998</v>
      </c>
      <c r="O10" s="457">
        <v>0</v>
      </c>
      <c r="P10" s="399">
        <v>169.86799999999999</v>
      </c>
      <c r="Q10" s="455">
        <v>0</v>
      </c>
      <c r="R10" s="399">
        <v>198.37799999999999</v>
      </c>
      <c r="S10" s="473">
        <v>0</v>
      </c>
    </row>
    <row r="11" spans="1:19" ht="19.5" customHeight="1">
      <c r="A11" s="288">
        <v>16</v>
      </c>
      <c r="B11" s="858">
        <v>45153</v>
      </c>
      <c r="C11" s="859"/>
      <c r="D11" s="396">
        <v>497.31900000000002</v>
      </c>
      <c r="E11" s="472">
        <v>0</v>
      </c>
      <c r="F11" s="396">
        <v>417.40609999999998</v>
      </c>
      <c r="G11" s="473">
        <v>0</v>
      </c>
      <c r="H11" s="396">
        <v>33.250999999999998</v>
      </c>
      <c r="I11" s="472">
        <v>0</v>
      </c>
      <c r="J11" s="396">
        <v>32.017099999999999</v>
      </c>
      <c r="K11" s="473">
        <v>0</v>
      </c>
      <c r="L11" s="399">
        <v>317.32799999999997</v>
      </c>
      <c r="M11" s="455">
        <v>0</v>
      </c>
      <c r="N11" s="399">
        <v>248.315</v>
      </c>
      <c r="O11" s="457">
        <v>0</v>
      </c>
      <c r="P11" s="399">
        <v>146.74</v>
      </c>
      <c r="Q11" s="455">
        <v>0</v>
      </c>
      <c r="R11" s="399">
        <v>137.07400000000001</v>
      </c>
      <c r="S11" s="473">
        <v>0</v>
      </c>
    </row>
    <row r="12" spans="1:19" ht="19.5" customHeight="1">
      <c r="A12" s="288">
        <v>15</v>
      </c>
      <c r="B12" s="858">
        <v>45184</v>
      </c>
      <c r="C12" s="859"/>
      <c r="D12" s="396">
        <v>689.12659000000008</v>
      </c>
      <c r="E12" s="472">
        <v>0</v>
      </c>
      <c r="F12" s="396">
        <v>729.75400000000002</v>
      </c>
      <c r="G12" s="473">
        <v>0</v>
      </c>
      <c r="H12" s="396">
        <v>28.986999999999998</v>
      </c>
      <c r="I12" s="472">
        <v>0</v>
      </c>
      <c r="J12" s="396">
        <v>28.734000000000002</v>
      </c>
      <c r="K12" s="473">
        <v>0</v>
      </c>
      <c r="L12" s="399">
        <v>258.17500000000001</v>
      </c>
      <c r="M12" s="455">
        <v>0</v>
      </c>
      <c r="N12" s="399">
        <v>301.19600000000003</v>
      </c>
      <c r="O12" s="457">
        <v>0</v>
      </c>
      <c r="P12" s="399">
        <v>218.93959000000004</v>
      </c>
      <c r="Q12" s="455">
        <v>0</v>
      </c>
      <c r="R12" s="399">
        <v>216.71100000000001</v>
      </c>
      <c r="S12" s="473">
        <v>0</v>
      </c>
    </row>
    <row r="13" spans="1:19" ht="19.5" customHeight="1">
      <c r="A13" s="288">
        <v>14</v>
      </c>
      <c r="B13" s="858">
        <v>45214</v>
      </c>
      <c r="C13" s="859"/>
      <c r="D13" s="396">
        <v>801.72223999999994</v>
      </c>
      <c r="E13" s="472">
        <v>0</v>
      </c>
      <c r="F13" s="396">
        <v>374.46600000000001</v>
      </c>
      <c r="G13" s="473">
        <v>0</v>
      </c>
      <c r="H13" s="396">
        <v>28.395</v>
      </c>
      <c r="I13" s="472">
        <v>0</v>
      </c>
      <c r="J13" s="396">
        <v>29.05</v>
      </c>
      <c r="K13" s="473">
        <v>0</v>
      </c>
      <c r="L13" s="399">
        <v>468.94400000000002</v>
      </c>
      <c r="M13" s="472">
        <v>0</v>
      </c>
      <c r="N13" s="399">
        <v>193.751</v>
      </c>
      <c r="O13" s="473">
        <v>0</v>
      </c>
      <c r="P13" s="399">
        <v>304.38324</v>
      </c>
      <c r="Q13" s="472">
        <v>0</v>
      </c>
      <c r="R13" s="399">
        <v>151.66499999999999</v>
      </c>
      <c r="S13" s="473">
        <v>0</v>
      </c>
    </row>
    <row r="14" spans="1:19" ht="19.5" customHeight="1">
      <c r="A14" s="288">
        <v>13</v>
      </c>
      <c r="B14" s="858">
        <v>45245</v>
      </c>
      <c r="C14" s="859"/>
      <c r="D14" s="396">
        <v>578.33100000000002</v>
      </c>
      <c r="E14" s="472">
        <v>0</v>
      </c>
      <c r="F14" s="396">
        <v>359.61200000000002</v>
      </c>
      <c r="G14" s="473">
        <v>0</v>
      </c>
      <c r="H14" s="396">
        <v>49.556000000000004</v>
      </c>
      <c r="I14" s="472">
        <v>0</v>
      </c>
      <c r="J14" s="396">
        <v>50.164000000000001</v>
      </c>
      <c r="K14" s="473">
        <v>0</v>
      </c>
      <c r="L14" s="399">
        <v>345.95100000000002</v>
      </c>
      <c r="M14" s="472">
        <v>0</v>
      </c>
      <c r="N14" s="399">
        <v>188.31100000000001</v>
      </c>
      <c r="O14" s="473">
        <v>0</v>
      </c>
      <c r="P14" s="399">
        <v>182.82399999999998</v>
      </c>
      <c r="Q14" s="472">
        <v>0</v>
      </c>
      <c r="R14" s="399">
        <v>121.137</v>
      </c>
      <c r="S14" s="473">
        <v>0</v>
      </c>
    </row>
    <row r="15" spans="1:19" ht="19.5" customHeight="1">
      <c r="A15" s="288">
        <v>12</v>
      </c>
      <c r="B15" s="858">
        <v>45275</v>
      </c>
      <c r="C15" s="859"/>
      <c r="D15" s="396">
        <v>514.43600000000004</v>
      </c>
      <c r="E15" s="472">
        <v>0</v>
      </c>
      <c r="F15" s="396">
        <v>449.97500000000002</v>
      </c>
      <c r="G15" s="473">
        <v>0</v>
      </c>
      <c r="H15" s="396">
        <v>38.298999999999999</v>
      </c>
      <c r="I15" s="472">
        <v>0</v>
      </c>
      <c r="J15" s="396">
        <v>38.456000000000003</v>
      </c>
      <c r="K15" s="473">
        <v>0</v>
      </c>
      <c r="L15" s="399">
        <v>294.82800000000003</v>
      </c>
      <c r="M15" s="472">
        <v>0</v>
      </c>
      <c r="N15" s="399">
        <v>256.64400000000001</v>
      </c>
      <c r="O15" s="473">
        <v>0</v>
      </c>
      <c r="P15" s="399">
        <v>181.309</v>
      </c>
      <c r="Q15" s="472">
        <v>0</v>
      </c>
      <c r="R15" s="399">
        <v>154.875</v>
      </c>
      <c r="S15" s="473">
        <v>0</v>
      </c>
    </row>
    <row r="16" spans="1:19" ht="19.5" customHeight="1">
      <c r="A16" s="288">
        <v>11</v>
      </c>
      <c r="B16" s="858">
        <v>45306</v>
      </c>
      <c r="C16" s="859"/>
      <c r="D16" s="396">
        <v>403.27499999999998</v>
      </c>
      <c r="E16" s="472">
        <v>0</v>
      </c>
      <c r="F16" s="396">
        <v>512.59300000000007</v>
      </c>
      <c r="G16" s="473">
        <v>0</v>
      </c>
      <c r="H16" s="396">
        <v>34.058</v>
      </c>
      <c r="I16" s="472">
        <v>0</v>
      </c>
      <c r="J16" s="396">
        <v>31.835999999999999</v>
      </c>
      <c r="K16" s="473">
        <v>0</v>
      </c>
      <c r="L16" s="399">
        <v>258.12899999999996</v>
      </c>
      <c r="M16" s="472">
        <v>0</v>
      </c>
      <c r="N16" s="399">
        <v>382.14800000000002</v>
      </c>
      <c r="O16" s="473">
        <v>0</v>
      </c>
      <c r="P16" s="399">
        <v>111.08799999999999</v>
      </c>
      <c r="Q16" s="472">
        <v>0</v>
      </c>
      <c r="R16" s="399">
        <v>98.608999999999995</v>
      </c>
      <c r="S16" s="473">
        <v>0</v>
      </c>
    </row>
    <row r="17" spans="1:19" ht="19.5" customHeight="1">
      <c r="A17" s="288">
        <v>10</v>
      </c>
      <c r="B17" s="858">
        <v>45337</v>
      </c>
      <c r="C17" s="859"/>
      <c r="D17" s="396">
        <v>543.19800000000009</v>
      </c>
      <c r="E17" s="472">
        <v>0</v>
      </c>
      <c r="F17" s="396">
        <v>803.47699999999998</v>
      </c>
      <c r="G17" s="473">
        <v>0</v>
      </c>
      <c r="H17" s="396">
        <v>39.535000000000004</v>
      </c>
      <c r="I17" s="472">
        <v>0</v>
      </c>
      <c r="J17" s="396">
        <v>34.271999999999998</v>
      </c>
      <c r="K17" s="473">
        <v>0</v>
      </c>
      <c r="L17" s="399">
        <v>359.42700000000002</v>
      </c>
      <c r="M17" s="472">
        <v>0</v>
      </c>
      <c r="N17" s="399">
        <v>636.17099999999994</v>
      </c>
      <c r="O17" s="473">
        <v>0</v>
      </c>
      <c r="P17" s="399">
        <v>144.23599999999999</v>
      </c>
      <c r="Q17" s="472">
        <v>0</v>
      </c>
      <c r="R17" s="399">
        <v>133.03399999999999</v>
      </c>
      <c r="S17" s="473">
        <v>0</v>
      </c>
    </row>
    <row r="18" spans="1:19" ht="19.5" customHeight="1">
      <c r="A18" s="288">
        <v>9</v>
      </c>
      <c r="B18" s="858">
        <v>45366</v>
      </c>
      <c r="C18" s="859"/>
      <c r="D18" s="396">
        <v>548.90000000000009</v>
      </c>
      <c r="E18" s="472">
        <v>0</v>
      </c>
      <c r="F18" s="396">
        <v>728.42400000000009</v>
      </c>
      <c r="G18" s="473">
        <v>0</v>
      </c>
      <c r="H18" s="396">
        <v>28.655999999999999</v>
      </c>
      <c r="I18" s="472">
        <v>0</v>
      </c>
      <c r="J18" s="396">
        <v>28.503</v>
      </c>
      <c r="K18" s="473">
        <v>0</v>
      </c>
      <c r="L18" s="399">
        <v>392.37400000000002</v>
      </c>
      <c r="M18" s="472">
        <v>0</v>
      </c>
      <c r="N18" s="399">
        <v>582.39400000000001</v>
      </c>
      <c r="O18" s="473">
        <v>0</v>
      </c>
      <c r="P18" s="399">
        <v>127.87</v>
      </c>
      <c r="Q18" s="472">
        <v>0</v>
      </c>
      <c r="R18" s="399">
        <v>117.527</v>
      </c>
      <c r="S18" s="473">
        <v>0</v>
      </c>
    </row>
    <row r="19" spans="1:19" ht="19.5" customHeight="1">
      <c r="A19" s="288">
        <v>8</v>
      </c>
      <c r="B19" s="858">
        <v>45397</v>
      </c>
      <c r="C19" s="859"/>
      <c r="D19" s="396">
        <v>575.37299999999993</v>
      </c>
      <c r="E19" s="472">
        <v>0</v>
      </c>
      <c r="F19" s="396">
        <v>706.11400000000003</v>
      </c>
      <c r="G19" s="473">
        <v>0</v>
      </c>
      <c r="H19" s="396">
        <v>32.436</v>
      </c>
      <c r="I19" s="472">
        <v>0</v>
      </c>
      <c r="J19" s="396">
        <v>30.202999999999999</v>
      </c>
      <c r="K19" s="473">
        <v>0</v>
      </c>
      <c r="L19" s="399">
        <v>391.65499999999997</v>
      </c>
      <c r="M19" s="455">
        <v>0</v>
      </c>
      <c r="N19" s="399">
        <v>590.98</v>
      </c>
      <c r="O19" s="457">
        <v>0</v>
      </c>
      <c r="P19" s="399">
        <v>151.28200000000001</v>
      </c>
      <c r="Q19" s="455">
        <v>0</v>
      </c>
      <c r="R19" s="399">
        <v>84.930999999999997</v>
      </c>
      <c r="S19" s="473">
        <v>0</v>
      </c>
    </row>
    <row r="20" spans="1:19" ht="19.5" customHeight="1">
      <c r="A20" s="288">
        <v>7</v>
      </c>
      <c r="B20" s="858">
        <v>45427</v>
      </c>
      <c r="C20" s="859"/>
      <c r="D20" s="396">
        <v>540.351</v>
      </c>
      <c r="E20" s="472">
        <v>0</v>
      </c>
      <c r="F20" s="396">
        <v>687.13200000000006</v>
      </c>
      <c r="G20" s="473">
        <v>0</v>
      </c>
      <c r="H20" s="396">
        <v>37.969000000000001</v>
      </c>
      <c r="I20" s="472">
        <v>0</v>
      </c>
      <c r="J20" s="396">
        <v>37.331000000000003</v>
      </c>
      <c r="K20" s="473">
        <v>0</v>
      </c>
      <c r="L20" s="399">
        <v>324.78699999999998</v>
      </c>
      <c r="M20" s="455">
        <v>0</v>
      </c>
      <c r="N20" s="399">
        <v>561.50900000000001</v>
      </c>
      <c r="O20" s="457">
        <v>0</v>
      </c>
      <c r="P20" s="399">
        <v>177.595</v>
      </c>
      <c r="Q20" s="455">
        <v>0</v>
      </c>
      <c r="R20" s="399">
        <v>88.292000000000002</v>
      </c>
      <c r="S20" s="473">
        <v>0</v>
      </c>
    </row>
    <row r="21" spans="1:19" ht="19.5" customHeight="1">
      <c r="A21" s="288">
        <v>6</v>
      </c>
      <c r="B21" s="858">
        <v>45458</v>
      </c>
      <c r="C21" s="859"/>
      <c r="D21" s="396">
        <v>636.33307000000002</v>
      </c>
      <c r="E21" s="472">
        <v>0</v>
      </c>
      <c r="F21" s="396">
        <v>931.52890000000002</v>
      </c>
      <c r="G21" s="473">
        <v>0</v>
      </c>
      <c r="H21" s="396">
        <v>51.659800000000004</v>
      </c>
      <c r="I21" s="472">
        <v>0</v>
      </c>
      <c r="J21" s="396">
        <v>44.696899999999999</v>
      </c>
      <c r="K21" s="473">
        <v>0</v>
      </c>
      <c r="L21" s="399">
        <v>327.07900000000001</v>
      </c>
      <c r="M21" s="455">
        <v>0</v>
      </c>
      <c r="N21" s="399">
        <v>616.59199999999998</v>
      </c>
      <c r="O21" s="457">
        <v>0</v>
      </c>
      <c r="P21" s="399">
        <v>257.59426999999999</v>
      </c>
      <c r="Q21" s="455">
        <v>0</v>
      </c>
      <c r="R21" s="399">
        <v>270.24</v>
      </c>
      <c r="S21" s="473">
        <v>0</v>
      </c>
    </row>
    <row r="22" spans="1:19" ht="19.5" customHeight="1">
      <c r="A22" s="288">
        <v>5</v>
      </c>
      <c r="B22" s="858">
        <v>45488</v>
      </c>
      <c r="C22" s="859"/>
      <c r="D22" s="396">
        <v>764.07050000000004</v>
      </c>
      <c r="E22" s="472">
        <v>0</v>
      </c>
      <c r="F22" s="396">
        <v>1120.5853</v>
      </c>
      <c r="G22" s="473">
        <v>0</v>
      </c>
      <c r="H22" s="396">
        <v>60.171999999999997</v>
      </c>
      <c r="I22" s="472">
        <v>0</v>
      </c>
      <c r="J22" s="396">
        <v>54.706300000000006</v>
      </c>
      <c r="K22" s="473">
        <v>0</v>
      </c>
      <c r="L22" s="399">
        <v>417.392</v>
      </c>
      <c r="M22" s="455">
        <v>0</v>
      </c>
      <c r="N22" s="399">
        <v>610.52</v>
      </c>
      <c r="O22" s="457">
        <v>0</v>
      </c>
      <c r="P22" s="399">
        <v>286.50650000000002</v>
      </c>
      <c r="Q22" s="455">
        <v>0</v>
      </c>
      <c r="R22" s="399">
        <v>455.35899999999998</v>
      </c>
      <c r="S22" s="473">
        <v>0</v>
      </c>
    </row>
    <row r="23" spans="1:19" ht="19.5" customHeight="1">
      <c r="A23" s="288">
        <v>4</v>
      </c>
      <c r="B23" s="858">
        <v>45519</v>
      </c>
      <c r="C23" s="859"/>
      <c r="D23" s="396">
        <v>646.73952999999995</v>
      </c>
      <c r="E23" s="472">
        <v>0</v>
      </c>
      <c r="F23" s="396">
        <v>923.66099999999994</v>
      </c>
      <c r="G23" s="473">
        <v>0</v>
      </c>
      <c r="H23" s="396">
        <v>47.170999999999999</v>
      </c>
      <c r="I23" s="472">
        <v>0</v>
      </c>
      <c r="J23" s="396">
        <v>44.853000000000002</v>
      </c>
      <c r="K23" s="473">
        <v>0</v>
      </c>
      <c r="L23" s="399">
        <v>349.98599999999999</v>
      </c>
      <c r="M23" s="455">
        <v>0</v>
      </c>
      <c r="N23" s="399">
        <v>468.05399999999997</v>
      </c>
      <c r="O23" s="457">
        <v>0</v>
      </c>
      <c r="P23" s="399">
        <v>249.58252999999996</v>
      </c>
      <c r="Q23" s="455">
        <v>0</v>
      </c>
      <c r="R23" s="399">
        <v>410.75400000000002</v>
      </c>
      <c r="S23" s="473">
        <v>0</v>
      </c>
    </row>
    <row r="24" spans="1:19" ht="19.5" customHeight="1">
      <c r="A24" s="288">
        <v>3</v>
      </c>
      <c r="B24" s="858">
        <v>45550</v>
      </c>
      <c r="C24" s="859"/>
      <c r="D24" s="396">
        <v>546.68272999999999</v>
      </c>
      <c r="E24" s="472">
        <v>0</v>
      </c>
      <c r="F24" s="396">
        <v>597.88699999999994</v>
      </c>
      <c r="G24" s="473">
        <v>0</v>
      </c>
      <c r="H24" s="396">
        <v>38.195</v>
      </c>
      <c r="I24" s="472">
        <v>0</v>
      </c>
      <c r="J24" s="396">
        <v>37.325000000000003</v>
      </c>
      <c r="K24" s="473">
        <v>0</v>
      </c>
      <c r="L24" s="399">
        <v>260.18400000000003</v>
      </c>
      <c r="M24" s="455">
        <v>0</v>
      </c>
      <c r="N24" s="399">
        <v>382.12400000000002</v>
      </c>
      <c r="O24" s="457">
        <v>0</v>
      </c>
      <c r="P24" s="399">
        <v>248.30373</v>
      </c>
      <c r="Q24" s="455">
        <v>0</v>
      </c>
      <c r="R24" s="399">
        <v>178.43799999999999</v>
      </c>
      <c r="S24" s="473">
        <v>0</v>
      </c>
    </row>
    <row r="25" spans="1:19" ht="19.5" customHeight="1">
      <c r="A25" s="288">
        <v>2</v>
      </c>
      <c r="B25" s="858">
        <v>45580</v>
      </c>
      <c r="C25" s="859"/>
      <c r="D25" s="396">
        <v>544.14509999999996</v>
      </c>
      <c r="E25" s="472">
        <v>0</v>
      </c>
      <c r="F25" s="396">
        <v>487.84500000000003</v>
      </c>
      <c r="G25" s="473">
        <v>0</v>
      </c>
      <c r="H25" s="396">
        <v>39.781999999999996</v>
      </c>
      <c r="I25" s="472">
        <v>0</v>
      </c>
      <c r="J25" s="396">
        <v>35.64</v>
      </c>
      <c r="K25" s="473">
        <v>0</v>
      </c>
      <c r="L25" s="399">
        <v>242.42099999999999</v>
      </c>
      <c r="M25" s="455">
        <v>0</v>
      </c>
      <c r="N25" s="399">
        <v>240.077</v>
      </c>
      <c r="O25" s="457">
        <v>0</v>
      </c>
      <c r="P25" s="399">
        <v>261.94209999999998</v>
      </c>
      <c r="Q25" s="455">
        <v>0</v>
      </c>
      <c r="R25" s="399">
        <v>212.12799999999999</v>
      </c>
      <c r="S25" s="473">
        <v>0</v>
      </c>
    </row>
    <row r="26" spans="1:19" ht="19.5" customHeight="1">
      <c r="A26" s="288">
        <v>1</v>
      </c>
      <c r="B26" s="858">
        <v>45611</v>
      </c>
      <c r="C26" s="859"/>
      <c r="D26" s="396">
        <v>588.69200000000001</v>
      </c>
      <c r="E26" s="472">
        <v>0</v>
      </c>
      <c r="F26" s="396">
        <v>681.06299999999999</v>
      </c>
      <c r="G26" s="473">
        <v>0</v>
      </c>
      <c r="H26" s="396">
        <v>41.584000000000003</v>
      </c>
      <c r="I26" s="472">
        <v>0</v>
      </c>
      <c r="J26" s="396">
        <v>38.746000000000002</v>
      </c>
      <c r="K26" s="473">
        <v>0</v>
      </c>
      <c r="L26" s="399">
        <v>318.077</v>
      </c>
      <c r="M26" s="455">
        <v>0</v>
      </c>
      <c r="N26" s="399">
        <v>449.18599999999998</v>
      </c>
      <c r="O26" s="457">
        <v>0</v>
      </c>
      <c r="P26" s="399">
        <v>229.03100000000001</v>
      </c>
      <c r="Q26" s="455">
        <v>0</v>
      </c>
      <c r="R26" s="399">
        <v>193.131</v>
      </c>
      <c r="S26" s="473">
        <v>0</v>
      </c>
    </row>
    <row r="27" spans="1:19" ht="19.5" customHeight="1">
      <c r="A27" s="288">
        <v>0</v>
      </c>
      <c r="B27" s="858">
        <v>45641</v>
      </c>
      <c r="C27" s="859"/>
      <c r="D27" s="396">
        <v>582.40300000000002</v>
      </c>
      <c r="E27" s="472">
        <v>0</v>
      </c>
      <c r="F27" s="396">
        <v>629.80700000000002</v>
      </c>
      <c r="G27" s="473">
        <v>0</v>
      </c>
      <c r="H27" s="396">
        <v>46.115000000000002</v>
      </c>
      <c r="I27" s="472">
        <v>0</v>
      </c>
      <c r="J27" s="396">
        <v>45.71</v>
      </c>
      <c r="K27" s="473">
        <v>0</v>
      </c>
      <c r="L27" s="399">
        <v>280.94799999999998</v>
      </c>
      <c r="M27" s="455">
        <v>0</v>
      </c>
      <c r="N27" s="399">
        <v>391.40100000000001</v>
      </c>
      <c r="O27" s="457">
        <v>0</v>
      </c>
      <c r="P27" s="399">
        <v>255.34</v>
      </c>
      <c r="Q27" s="455">
        <v>0</v>
      </c>
      <c r="R27" s="399">
        <v>192.696</v>
      </c>
      <c r="S27" s="473">
        <v>0</v>
      </c>
    </row>
    <row r="28" spans="1:19" ht="13.5" customHeight="1">
      <c r="B28" s="380"/>
      <c r="C28" s="344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21.75" customHeight="1">
      <c r="A29" s="288">
        <v>2023</v>
      </c>
      <c r="B29" s="860" t="s">
        <v>536</v>
      </c>
      <c r="C29" s="861"/>
      <c r="D29" s="413">
        <v>6920.1629299999995</v>
      </c>
      <c r="E29" s="462"/>
      <c r="F29" s="413">
        <v>8810.1172000000006</v>
      </c>
      <c r="G29" s="464"/>
      <c r="H29" s="413">
        <v>497.33280000000002</v>
      </c>
      <c r="I29" s="462"/>
      <c r="J29" s="413">
        <v>463.82219999999995</v>
      </c>
      <c r="K29" s="464"/>
      <c r="L29" s="413">
        <v>3922.4589999999994</v>
      </c>
      <c r="M29" s="462"/>
      <c r="N29" s="413">
        <v>5911.1559999999999</v>
      </c>
      <c r="O29" s="475"/>
      <c r="P29" s="413">
        <v>2500.37113</v>
      </c>
      <c r="Q29" s="407"/>
      <c r="R29" s="413">
        <v>2435.1390000000001</v>
      </c>
      <c r="S29" s="447"/>
    </row>
    <row r="30" spans="1:19" ht="27" customHeight="1">
      <c r="A30" s="288">
        <v>2022</v>
      </c>
      <c r="B30" s="860" t="s">
        <v>537</v>
      </c>
      <c r="C30" s="861"/>
      <c r="D30" s="413">
        <v>6301.3566900000005</v>
      </c>
      <c r="E30" s="462"/>
      <c r="F30" s="413">
        <v>6055.5967000000001</v>
      </c>
      <c r="G30" s="464"/>
      <c r="H30" s="413">
        <v>474.52299999999991</v>
      </c>
      <c r="I30" s="462"/>
      <c r="J30" s="413">
        <v>456.9461</v>
      </c>
      <c r="K30" s="464"/>
      <c r="L30" s="413">
        <v>3042.46</v>
      </c>
      <c r="M30" s="462"/>
      <c r="N30" s="413">
        <v>3082.0176000000001</v>
      </c>
      <c r="O30" s="351"/>
      <c r="P30" s="413">
        <v>2601.3486900000003</v>
      </c>
      <c r="Q30" s="407"/>
      <c r="R30" s="413">
        <v>2333.5200000000004</v>
      </c>
      <c r="S30" s="447"/>
    </row>
    <row r="31" spans="1:19" ht="21.75" customHeight="1" thickBot="1">
      <c r="B31" s="358" t="s">
        <v>5</v>
      </c>
      <c r="C31" s="388" t="s">
        <v>538</v>
      </c>
      <c r="D31" s="476">
        <v>9.8202065117503956E-2</v>
      </c>
      <c r="E31" s="468"/>
      <c r="F31" s="476">
        <v>0.4548718543294008</v>
      </c>
      <c r="G31" s="471"/>
      <c r="H31" s="476">
        <v>4.8068902877205444E-2</v>
      </c>
      <c r="I31" s="468"/>
      <c r="J31" s="476">
        <v>1.5047945479784053E-2</v>
      </c>
      <c r="K31" s="471"/>
      <c r="L31" s="476">
        <v>0.28923929977715379</v>
      </c>
      <c r="M31" s="477"/>
      <c r="N31" s="476">
        <v>0.91795011164115348</v>
      </c>
      <c r="O31" s="478"/>
      <c r="P31" s="476">
        <v>-3.8817387452967811E-2</v>
      </c>
      <c r="Q31" s="479"/>
      <c r="R31" s="476">
        <v>4.3547516198704006E-2</v>
      </c>
      <c r="S31" s="314"/>
    </row>
    <row r="32" spans="1:19" ht="16.5" customHeight="1">
      <c r="B32" s="315" t="s">
        <v>406</v>
      </c>
      <c r="P32" s="316" t="s">
        <v>287</v>
      </c>
    </row>
    <row r="33" spans="2:19" ht="12.75" customHeight="1">
      <c r="B33" s="315"/>
      <c r="J33" s="480"/>
    </row>
    <row r="35" spans="2:19" s="288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88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L31 N31 P31 R31">
    <cfRule type="cellIs" dxfId="10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topLeftCell="A2" zoomScale="85" zoomScaleNormal="85" zoomScalePageLayoutView="80" workbookViewId="0">
      <selection activeCell="H14" sqref="H14"/>
    </sheetView>
  </sheetViews>
  <sheetFormatPr baseColWidth="10" defaultColWidth="11.44140625" defaultRowHeight="12.75" customHeight="1"/>
  <cols>
    <col min="1" max="1" width="4.6640625" style="288" customWidth="1"/>
    <col min="2" max="2" width="9.33203125" style="364" customWidth="1"/>
    <col min="3" max="3" width="11.33203125" style="364" customWidth="1"/>
    <col min="4" max="4" width="11.44140625" style="33" customWidth="1"/>
    <col min="5" max="5" width="1.6640625" style="33" customWidth="1"/>
    <col min="6" max="6" width="12" style="33" customWidth="1"/>
    <col min="7" max="7" width="1.33203125" style="33" customWidth="1"/>
    <col min="8" max="8" width="11.44140625" style="33" customWidth="1"/>
    <col min="9" max="9" width="1.33203125" style="33" customWidth="1"/>
    <col min="10" max="10" width="12.33203125" style="33" customWidth="1"/>
    <col min="11" max="11" width="1.33203125" style="33" customWidth="1"/>
    <col min="12" max="12" width="12.109375" style="33" customWidth="1"/>
    <col min="13" max="13" width="1" style="33" customWidth="1"/>
    <col min="14" max="14" width="11.88671875" style="33" customWidth="1"/>
    <col min="15" max="15" width="1.33203125" style="33" customWidth="1"/>
    <col min="16" max="16" width="11.44140625" style="33" customWidth="1"/>
    <col min="17" max="17" width="1.5546875" style="33" customWidth="1"/>
    <col min="18" max="18" width="12" style="33" customWidth="1"/>
    <col min="19" max="19" width="1.33203125" style="33" customWidth="1"/>
    <col min="20" max="16384" width="11.44140625" style="33"/>
  </cols>
  <sheetData>
    <row r="1" spans="1:19" ht="35.700000000000003" customHeight="1" thickBot="1">
      <c r="B1" s="831" t="s">
        <v>424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</row>
    <row r="2" spans="1:19" ht="14.1" customHeight="1">
      <c r="B2" s="890"/>
      <c r="C2" s="891"/>
      <c r="D2" s="897" t="s">
        <v>107</v>
      </c>
      <c r="E2" s="898"/>
      <c r="F2" s="898"/>
      <c r="G2" s="899"/>
      <c r="H2" s="898" t="s">
        <v>108</v>
      </c>
      <c r="I2" s="898"/>
      <c r="J2" s="898"/>
      <c r="K2" s="899"/>
      <c r="L2" s="898" t="s">
        <v>109</v>
      </c>
      <c r="M2" s="898"/>
      <c r="N2" s="898"/>
      <c r="O2" s="899"/>
      <c r="P2" s="897" t="s">
        <v>110</v>
      </c>
      <c r="Q2" s="898"/>
      <c r="R2" s="898"/>
      <c r="S2" s="899"/>
    </row>
    <row r="3" spans="1:19" ht="25.5" customHeight="1" thickBot="1">
      <c r="B3" s="852" t="s">
        <v>6</v>
      </c>
      <c r="C3" s="853"/>
      <c r="D3" s="895" t="s">
        <v>111</v>
      </c>
      <c r="E3" s="896"/>
      <c r="F3" s="893" t="s">
        <v>112</v>
      </c>
      <c r="G3" s="894"/>
      <c r="H3" s="895" t="s">
        <v>111</v>
      </c>
      <c r="I3" s="896"/>
      <c r="J3" s="893" t="s">
        <v>112</v>
      </c>
      <c r="K3" s="894"/>
      <c r="L3" s="895" t="s">
        <v>111</v>
      </c>
      <c r="M3" s="896"/>
      <c r="N3" s="893" t="s">
        <v>112</v>
      </c>
      <c r="O3" s="894"/>
      <c r="P3" s="895" t="s">
        <v>111</v>
      </c>
      <c r="Q3" s="896"/>
      <c r="R3" s="893" t="s">
        <v>112</v>
      </c>
      <c r="S3" s="894"/>
    </row>
    <row r="4" spans="1:19" ht="14.1" customHeight="1">
      <c r="A4" s="288">
        <v>23</v>
      </c>
      <c r="B4" s="900">
        <v>44941</v>
      </c>
      <c r="C4" s="901"/>
      <c r="D4" s="396">
        <v>42808</v>
      </c>
      <c r="E4" s="472">
        <v>0</v>
      </c>
      <c r="F4" s="396">
        <v>52030</v>
      </c>
      <c r="G4" s="473">
        <v>0</v>
      </c>
      <c r="H4" s="396">
        <v>22124</v>
      </c>
      <c r="I4" s="472">
        <v>0</v>
      </c>
      <c r="J4" s="396">
        <v>21958</v>
      </c>
      <c r="K4" s="473">
        <v>0</v>
      </c>
      <c r="L4" s="396">
        <v>13683</v>
      </c>
      <c r="M4" s="472">
        <v>0</v>
      </c>
      <c r="N4" s="396">
        <v>20568</v>
      </c>
      <c r="O4" s="473">
        <v>0</v>
      </c>
      <c r="P4" s="399">
        <v>7001</v>
      </c>
      <c r="Q4" s="472">
        <v>0</v>
      </c>
      <c r="R4" s="399">
        <v>9504</v>
      </c>
      <c r="S4" s="474">
        <v>0</v>
      </c>
    </row>
    <row r="5" spans="1:19" ht="14.1" customHeight="1">
      <c r="A5" s="288">
        <v>22</v>
      </c>
      <c r="B5" s="900">
        <v>44972</v>
      </c>
      <c r="C5" s="901"/>
      <c r="D5" s="396">
        <v>34273</v>
      </c>
      <c r="E5" s="472">
        <v>0</v>
      </c>
      <c r="F5" s="396">
        <v>34993</v>
      </c>
      <c r="G5" s="473">
        <v>0</v>
      </c>
      <c r="H5" s="396">
        <v>16760</v>
      </c>
      <c r="I5" s="472">
        <v>0</v>
      </c>
      <c r="J5" s="396">
        <v>16431</v>
      </c>
      <c r="K5" s="473">
        <v>0</v>
      </c>
      <c r="L5" s="396">
        <v>12796</v>
      </c>
      <c r="M5" s="472">
        <v>0</v>
      </c>
      <c r="N5" s="396">
        <v>13170</v>
      </c>
      <c r="O5" s="473">
        <v>0</v>
      </c>
      <c r="P5" s="399">
        <v>4717</v>
      </c>
      <c r="Q5" s="472">
        <v>0</v>
      </c>
      <c r="R5" s="399">
        <v>5392</v>
      </c>
      <c r="S5" s="473">
        <v>0</v>
      </c>
    </row>
    <row r="6" spans="1:19" ht="14.1" customHeight="1">
      <c r="A6" s="288">
        <v>21</v>
      </c>
      <c r="B6" s="900">
        <v>45000</v>
      </c>
      <c r="C6" s="901"/>
      <c r="D6" s="396">
        <v>43422</v>
      </c>
      <c r="E6" s="472">
        <v>0</v>
      </c>
      <c r="F6" s="396">
        <v>43032</v>
      </c>
      <c r="G6" s="473">
        <v>0</v>
      </c>
      <c r="H6" s="396">
        <v>20462</v>
      </c>
      <c r="I6" s="472">
        <v>0</v>
      </c>
      <c r="J6" s="396">
        <v>20763</v>
      </c>
      <c r="K6" s="473">
        <v>0</v>
      </c>
      <c r="L6" s="396">
        <v>16564</v>
      </c>
      <c r="M6" s="472">
        <v>0</v>
      </c>
      <c r="N6" s="396">
        <v>15943</v>
      </c>
      <c r="O6" s="473">
        <v>0</v>
      </c>
      <c r="P6" s="399">
        <v>6396</v>
      </c>
      <c r="Q6" s="472">
        <v>0</v>
      </c>
      <c r="R6" s="399">
        <v>6326</v>
      </c>
      <c r="S6" s="473">
        <v>0</v>
      </c>
    </row>
    <row r="7" spans="1:19" ht="14.1" customHeight="1">
      <c r="A7" s="288">
        <v>20</v>
      </c>
      <c r="B7" s="900">
        <v>45031</v>
      </c>
      <c r="C7" s="901"/>
      <c r="D7" s="396">
        <v>42808</v>
      </c>
      <c r="E7" s="472">
        <v>0</v>
      </c>
      <c r="F7" s="396">
        <v>52030</v>
      </c>
      <c r="G7" s="473">
        <v>0</v>
      </c>
      <c r="H7" s="396">
        <v>22124</v>
      </c>
      <c r="I7" s="472">
        <v>0</v>
      </c>
      <c r="J7" s="396">
        <v>21958</v>
      </c>
      <c r="K7" s="473">
        <v>0</v>
      </c>
      <c r="L7" s="396">
        <v>13683</v>
      </c>
      <c r="M7" s="472">
        <v>0</v>
      </c>
      <c r="N7" s="396">
        <v>20568</v>
      </c>
      <c r="O7" s="473">
        <v>0</v>
      </c>
      <c r="P7" s="399">
        <v>7001</v>
      </c>
      <c r="Q7" s="472">
        <v>0</v>
      </c>
      <c r="R7" s="399">
        <v>9504</v>
      </c>
      <c r="S7" s="473">
        <v>0</v>
      </c>
    </row>
    <row r="8" spans="1:19" ht="14.1" customHeight="1">
      <c r="A8" s="288">
        <v>19</v>
      </c>
      <c r="B8" s="900">
        <v>45061</v>
      </c>
      <c r="C8" s="901"/>
      <c r="D8" s="396">
        <v>34273</v>
      </c>
      <c r="E8" s="472">
        <v>0</v>
      </c>
      <c r="F8" s="396">
        <v>34993</v>
      </c>
      <c r="G8" s="473">
        <v>0</v>
      </c>
      <c r="H8" s="396">
        <v>16760</v>
      </c>
      <c r="I8" s="472">
        <v>0</v>
      </c>
      <c r="J8" s="396">
        <v>16431</v>
      </c>
      <c r="K8" s="473">
        <v>0</v>
      </c>
      <c r="L8" s="396">
        <v>12796</v>
      </c>
      <c r="M8" s="472">
        <v>0</v>
      </c>
      <c r="N8" s="396">
        <v>13170</v>
      </c>
      <c r="O8" s="473">
        <v>0</v>
      </c>
      <c r="P8" s="399">
        <v>4717</v>
      </c>
      <c r="Q8" s="472">
        <v>0</v>
      </c>
      <c r="R8" s="399">
        <v>5392</v>
      </c>
      <c r="S8" s="473">
        <v>0</v>
      </c>
    </row>
    <row r="9" spans="1:19" ht="14.1" customHeight="1">
      <c r="A9" s="288">
        <v>18</v>
      </c>
      <c r="B9" s="900">
        <v>45092</v>
      </c>
      <c r="C9" s="901"/>
      <c r="D9" s="396">
        <v>43422</v>
      </c>
      <c r="E9" s="472">
        <v>0</v>
      </c>
      <c r="F9" s="396">
        <v>43032</v>
      </c>
      <c r="G9" s="473">
        <v>0</v>
      </c>
      <c r="H9" s="396">
        <v>20462</v>
      </c>
      <c r="I9" s="472">
        <v>0</v>
      </c>
      <c r="J9" s="396">
        <v>20763</v>
      </c>
      <c r="K9" s="473">
        <v>0</v>
      </c>
      <c r="L9" s="396">
        <v>16564</v>
      </c>
      <c r="M9" s="472">
        <v>0</v>
      </c>
      <c r="N9" s="396">
        <v>15943</v>
      </c>
      <c r="O9" s="473">
        <v>0</v>
      </c>
      <c r="P9" s="399">
        <v>6396</v>
      </c>
      <c r="Q9" s="472">
        <v>0</v>
      </c>
      <c r="R9" s="399">
        <v>6326</v>
      </c>
      <c r="S9" s="473">
        <v>0</v>
      </c>
    </row>
    <row r="10" spans="1:19" ht="14.1" customHeight="1">
      <c r="A10" s="288">
        <v>17</v>
      </c>
      <c r="B10" s="900">
        <v>45122</v>
      </c>
      <c r="C10" s="901"/>
      <c r="D10" s="396">
        <v>74207</v>
      </c>
      <c r="E10" s="472">
        <v>0</v>
      </c>
      <c r="F10" s="396">
        <v>64942</v>
      </c>
      <c r="G10" s="473">
        <v>0</v>
      </c>
      <c r="H10" s="396">
        <v>28577</v>
      </c>
      <c r="I10" s="472">
        <v>0</v>
      </c>
      <c r="J10" s="396">
        <v>28828</v>
      </c>
      <c r="K10" s="473">
        <v>0</v>
      </c>
      <c r="L10" s="396">
        <v>29869</v>
      </c>
      <c r="M10" s="472">
        <v>0</v>
      </c>
      <c r="N10" s="396">
        <v>24155</v>
      </c>
      <c r="O10" s="473">
        <v>0</v>
      </c>
      <c r="P10" s="399">
        <v>15761</v>
      </c>
      <c r="Q10" s="472">
        <v>0</v>
      </c>
      <c r="R10" s="399">
        <v>11959</v>
      </c>
      <c r="S10" s="473">
        <v>0</v>
      </c>
    </row>
    <row r="11" spans="1:19" ht="14.1" customHeight="1">
      <c r="A11" s="288">
        <v>16</v>
      </c>
      <c r="B11" s="900">
        <v>45153</v>
      </c>
      <c r="C11" s="901"/>
      <c r="D11" s="396">
        <v>75893</v>
      </c>
      <c r="E11" s="472">
        <v>0</v>
      </c>
      <c r="F11" s="396">
        <v>82704</v>
      </c>
      <c r="G11" s="473">
        <v>0</v>
      </c>
      <c r="H11" s="396">
        <v>33333</v>
      </c>
      <c r="I11" s="472">
        <v>0</v>
      </c>
      <c r="J11" s="396">
        <v>33246</v>
      </c>
      <c r="K11" s="473">
        <v>0</v>
      </c>
      <c r="L11" s="396">
        <v>27995</v>
      </c>
      <c r="M11" s="472">
        <v>0</v>
      </c>
      <c r="N11" s="396">
        <v>35005</v>
      </c>
      <c r="O11" s="473">
        <v>0</v>
      </c>
      <c r="P11" s="399">
        <v>14565</v>
      </c>
      <c r="Q11" s="472">
        <v>0</v>
      </c>
      <c r="R11" s="399">
        <v>14453</v>
      </c>
      <c r="S11" s="473">
        <v>0</v>
      </c>
    </row>
    <row r="12" spans="1:19" ht="14.1" customHeight="1">
      <c r="A12" s="288">
        <v>15</v>
      </c>
      <c r="B12" s="900">
        <v>45184</v>
      </c>
      <c r="C12" s="901"/>
      <c r="D12" s="396">
        <v>62174</v>
      </c>
      <c r="E12" s="472">
        <v>0</v>
      </c>
      <c r="F12" s="396">
        <v>65804</v>
      </c>
      <c r="G12" s="473">
        <v>0</v>
      </c>
      <c r="H12" s="396">
        <v>25788</v>
      </c>
      <c r="I12" s="472">
        <v>0</v>
      </c>
      <c r="J12" s="396">
        <v>26047</v>
      </c>
      <c r="K12" s="473">
        <v>0</v>
      </c>
      <c r="L12" s="396">
        <v>23654</v>
      </c>
      <c r="M12" s="472">
        <v>0</v>
      </c>
      <c r="N12" s="396">
        <v>27859</v>
      </c>
      <c r="O12" s="473">
        <v>0</v>
      </c>
      <c r="P12" s="399">
        <v>12732</v>
      </c>
      <c r="Q12" s="472">
        <v>0</v>
      </c>
      <c r="R12" s="399">
        <v>11898</v>
      </c>
      <c r="S12" s="473">
        <v>0</v>
      </c>
    </row>
    <row r="13" spans="1:19" ht="14.1" customHeight="1">
      <c r="A13" s="288">
        <v>14</v>
      </c>
      <c r="B13" s="900">
        <v>45214</v>
      </c>
      <c r="C13" s="901"/>
      <c r="D13" s="396">
        <v>70900</v>
      </c>
      <c r="E13" s="472">
        <v>0</v>
      </c>
      <c r="F13" s="396">
        <v>70731</v>
      </c>
      <c r="G13" s="473">
        <v>0</v>
      </c>
      <c r="H13" s="396">
        <v>30234</v>
      </c>
      <c r="I13" s="472">
        <v>0</v>
      </c>
      <c r="J13" s="396">
        <v>30149</v>
      </c>
      <c r="K13" s="473">
        <v>0</v>
      </c>
      <c r="L13" s="396">
        <v>26802</v>
      </c>
      <c r="M13" s="472">
        <v>0</v>
      </c>
      <c r="N13" s="396">
        <v>28460</v>
      </c>
      <c r="O13" s="473">
        <v>0</v>
      </c>
      <c r="P13" s="399">
        <v>13864</v>
      </c>
      <c r="Q13" s="472">
        <v>0</v>
      </c>
      <c r="R13" s="399">
        <v>12122</v>
      </c>
      <c r="S13" s="473">
        <v>0</v>
      </c>
    </row>
    <row r="14" spans="1:19" ht="14.1" customHeight="1">
      <c r="A14" s="288">
        <v>13</v>
      </c>
      <c r="B14" s="900">
        <v>45245</v>
      </c>
      <c r="C14" s="901"/>
      <c r="D14" s="396">
        <v>53172</v>
      </c>
      <c r="E14" s="472">
        <v>0</v>
      </c>
      <c r="F14" s="396">
        <v>58041</v>
      </c>
      <c r="G14" s="473">
        <v>0</v>
      </c>
      <c r="H14" s="396">
        <v>22052</v>
      </c>
      <c r="I14" s="472">
        <v>0</v>
      </c>
      <c r="J14" s="396">
        <v>22337</v>
      </c>
      <c r="K14" s="473">
        <v>0</v>
      </c>
      <c r="L14" s="396">
        <v>20534</v>
      </c>
      <c r="M14" s="472">
        <v>0</v>
      </c>
      <c r="N14" s="396">
        <v>24714</v>
      </c>
      <c r="O14" s="473">
        <v>0</v>
      </c>
      <c r="P14" s="399">
        <v>10586</v>
      </c>
      <c r="Q14" s="472">
        <v>0</v>
      </c>
      <c r="R14" s="399">
        <v>10990</v>
      </c>
      <c r="S14" s="473">
        <v>0</v>
      </c>
    </row>
    <row r="15" spans="1:19" ht="14.1" customHeight="1">
      <c r="A15" s="288">
        <v>12</v>
      </c>
      <c r="B15" s="900">
        <v>45275</v>
      </c>
      <c r="C15" s="901"/>
      <c r="D15" s="396">
        <v>60648</v>
      </c>
      <c r="E15" s="472">
        <v>0</v>
      </c>
      <c r="F15" s="396">
        <v>56472</v>
      </c>
      <c r="G15" s="473">
        <v>0</v>
      </c>
      <c r="H15" s="396">
        <v>23606</v>
      </c>
      <c r="I15" s="472">
        <v>0</v>
      </c>
      <c r="J15" s="396">
        <v>23973</v>
      </c>
      <c r="K15" s="473">
        <v>0</v>
      </c>
      <c r="L15" s="396">
        <v>27333</v>
      </c>
      <c r="M15" s="472">
        <v>0</v>
      </c>
      <c r="N15" s="396">
        <v>22240</v>
      </c>
      <c r="O15" s="473">
        <v>0</v>
      </c>
      <c r="P15" s="399">
        <v>9709</v>
      </c>
      <c r="Q15" s="472">
        <v>0</v>
      </c>
      <c r="R15" s="399">
        <v>10259</v>
      </c>
      <c r="S15" s="473">
        <v>0</v>
      </c>
    </row>
    <row r="16" spans="1:19" ht="14.1" customHeight="1">
      <c r="A16" s="288">
        <v>11</v>
      </c>
      <c r="B16" s="900">
        <v>45306</v>
      </c>
      <c r="C16" s="901"/>
      <c r="D16" s="396">
        <v>45761</v>
      </c>
      <c r="E16" s="472">
        <v>0</v>
      </c>
      <c r="F16" s="396">
        <v>55259</v>
      </c>
      <c r="G16" s="473">
        <v>0</v>
      </c>
      <c r="H16" s="396">
        <v>21275</v>
      </c>
      <c r="I16" s="472">
        <v>0</v>
      </c>
      <c r="J16" s="396">
        <v>21015</v>
      </c>
      <c r="K16" s="473">
        <v>0</v>
      </c>
      <c r="L16" s="396">
        <v>19623</v>
      </c>
      <c r="M16" s="472">
        <v>0</v>
      </c>
      <c r="N16" s="396">
        <v>27330</v>
      </c>
      <c r="O16" s="473">
        <v>0</v>
      </c>
      <c r="P16" s="399">
        <v>4863</v>
      </c>
      <c r="Q16" s="472">
        <v>0</v>
      </c>
      <c r="R16" s="399">
        <v>6914</v>
      </c>
      <c r="S16" s="473">
        <v>0</v>
      </c>
    </row>
    <row r="17" spans="1:19" ht="14.1" customHeight="1">
      <c r="A17" s="288">
        <v>10</v>
      </c>
      <c r="B17" s="900">
        <v>45335</v>
      </c>
      <c r="C17" s="901"/>
      <c r="D17" s="396">
        <v>38552</v>
      </c>
      <c r="E17" s="472">
        <v>0</v>
      </c>
      <c r="F17" s="396">
        <v>39779</v>
      </c>
      <c r="G17" s="473">
        <v>0</v>
      </c>
      <c r="H17" s="396">
        <v>17631</v>
      </c>
      <c r="I17" s="472">
        <v>0</v>
      </c>
      <c r="J17" s="396">
        <v>17548</v>
      </c>
      <c r="K17" s="473">
        <v>0</v>
      </c>
      <c r="L17" s="396">
        <v>16873</v>
      </c>
      <c r="M17" s="472">
        <v>0</v>
      </c>
      <c r="N17" s="396">
        <v>17531</v>
      </c>
      <c r="O17" s="473">
        <v>0</v>
      </c>
      <c r="P17" s="399">
        <v>4048</v>
      </c>
      <c r="Q17" s="472">
        <v>0</v>
      </c>
      <c r="R17" s="399">
        <v>4700</v>
      </c>
      <c r="S17" s="473">
        <v>0</v>
      </c>
    </row>
    <row r="18" spans="1:19" ht="14.1" customHeight="1">
      <c r="A18" s="288">
        <v>9</v>
      </c>
      <c r="B18" s="900">
        <v>45366</v>
      </c>
      <c r="C18" s="901"/>
      <c r="D18" s="396">
        <v>47743</v>
      </c>
      <c r="E18" s="472">
        <v>0</v>
      </c>
      <c r="F18" s="396">
        <v>46455</v>
      </c>
      <c r="G18" s="473">
        <v>0</v>
      </c>
      <c r="H18" s="396">
        <v>21263</v>
      </c>
      <c r="I18" s="472">
        <v>0</v>
      </c>
      <c r="J18" s="396">
        <v>21346</v>
      </c>
      <c r="K18" s="473">
        <v>0</v>
      </c>
      <c r="L18" s="396">
        <v>20778</v>
      </c>
      <c r="M18" s="472">
        <v>0</v>
      </c>
      <c r="N18" s="396">
        <v>19878</v>
      </c>
      <c r="O18" s="473">
        <v>0</v>
      </c>
      <c r="P18" s="399">
        <v>5702</v>
      </c>
      <c r="Q18" s="472">
        <v>0</v>
      </c>
      <c r="R18" s="399">
        <v>5231</v>
      </c>
      <c r="S18" s="473">
        <v>0</v>
      </c>
    </row>
    <row r="19" spans="1:19" ht="14.1" customHeight="1">
      <c r="A19" s="288">
        <v>8</v>
      </c>
      <c r="B19" s="900">
        <v>45397</v>
      </c>
      <c r="C19" s="901"/>
      <c r="D19" s="396">
        <v>52898</v>
      </c>
      <c r="E19" s="472">
        <v>0</v>
      </c>
      <c r="F19" s="396">
        <v>49019</v>
      </c>
      <c r="G19" s="473">
        <v>0</v>
      </c>
      <c r="H19" s="396">
        <v>20438</v>
      </c>
      <c r="I19" s="472">
        <v>0</v>
      </c>
      <c r="J19" s="396">
        <v>20428</v>
      </c>
      <c r="K19" s="473">
        <v>0</v>
      </c>
      <c r="L19" s="396">
        <v>23128</v>
      </c>
      <c r="M19" s="472">
        <v>0</v>
      </c>
      <c r="N19" s="396">
        <v>21421</v>
      </c>
      <c r="O19" s="473">
        <v>0</v>
      </c>
      <c r="P19" s="399">
        <v>9332</v>
      </c>
      <c r="Q19" s="472">
        <v>0</v>
      </c>
      <c r="R19" s="399">
        <v>7170</v>
      </c>
      <c r="S19" s="473">
        <v>0</v>
      </c>
    </row>
    <row r="20" spans="1:19" ht="14.1" customHeight="1">
      <c r="A20" s="288">
        <v>7</v>
      </c>
      <c r="B20" s="900">
        <v>45427</v>
      </c>
      <c r="C20" s="901"/>
      <c r="D20" s="396">
        <v>54750</v>
      </c>
      <c r="E20" s="472">
        <v>0</v>
      </c>
      <c r="F20" s="396">
        <v>57707</v>
      </c>
      <c r="G20" s="473">
        <v>0</v>
      </c>
      <c r="H20" s="396">
        <v>22263</v>
      </c>
      <c r="I20" s="472">
        <v>0</v>
      </c>
      <c r="J20" s="396">
        <v>22187</v>
      </c>
      <c r="K20" s="473">
        <v>0</v>
      </c>
      <c r="L20" s="396">
        <v>22649</v>
      </c>
      <c r="M20" s="472">
        <v>0</v>
      </c>
      <c r="N20" s="396">
        <v>24764</v>
      </c>
      <c r="O20" s="473">
        <v>0</v>
      </c>
      <c r="P20" s="399">
        <v>9838</v>
      </c>
      <c r="Q20" s="472">
        <v>0</v>
      </c>
      <c r="R20" s="399">
        <v>10756</v>
      </c>
      <c r="S20" s="473">
        <v>0</v>
      </c>
    </row>
    <row r="21" spans="1:19" ht="14.1" customHeight="1">
      <c r="A21" s="288">
        <v>6</v>
      </c>
      <c r="B21" s="900">
        <v>45458</v>
      </c>
      <c r="C21" s="901"/>
      <c r="D21" s="396">
        <v>58368</v>
      </c>
      <c r="E21" s="472">
        <v>0</v>
      </c>
      <c r="F21" s="396">
        <v>56213</v>
      </c>
      <c r="G21" s="473">
        <v>0</v>
      </c>
      <c r="H21" s="396">
        <v>23241</v>
      </c>
      <c r="I21" s="472">
        <v>0</v>
      </c>
      <c r="J21" s="396">
        <v>23269</v>
      </c>
      <c r="K21" s="473">
        <v>0</v>
      </c>
      <c r="L21" s="396">
        <v>22845</v>
      </c>
      <c r="M21" s="472">
        <v>0</v>
      </c>
      <c r="N21" s="396">
        <v>20838</v>
      </c>
      <c r="O21" s="473">
        <v>0</v>
      </c>
      <c r="P21" s="399">
        <v>12282</v>
      </c>
      <c r="Q21" s="472">
        <v>0</v>
      </c>
      <c r="R21" s="399">
        <v>12106</v>
      </c>
      <c r="S21" s="473">
        <v>0</v>
      </c>
    </row>
    <row r="22" spans="1:19" ht="14.1" customHeight="1">
      <c r="A22" s="288">
        <v>5</v>
      </c>
      <c r="B22" s="900">
        <v>45488</v>
      </c>
      <c r="C22" s="901"/>
      <c r="D22" s="396">
        <v>82485</v>
      </c>
      <c r="E22" s="472">
        <v>0</v>
      </c>
      <c r="F22" s="396">
        <v>74272</v>
      </c>
      <c r="G22" s="473">
        <v>0</v>
      </c>
      <c r="H22" s="396">
        <v>34193</v>
      </c>
      <c r="I22" s="472">
        <v>0</v>
      </c>
      <c r="J22" s="396">
        <v>34105</v>
      </c>
      <c r="K22" s="473">
        <v>0</v>
      </c>
      <c r="L22" s="396">
        <v>32436</v>
      </c>
      <c r="M22" s="472">
        <v>0</v>
      </c>
      <c r="N22" s="396">
        <v>25263</v>
      </c>
      <c r="O22" s="473">
        <v>0</v>
      </c>
      <c r="P22" s="399">
        <v>15856</v>
      </c>
      <c r="Q22" s="455">
        <v>0</v>
      </c>
      <c r="R22" s="399">
        <v>14904</v>
      </c>
      <c r="S22" s="473">
        <v>0</v>
      </c>
    </row>
    <row r="23" spans="1:19" ht="14.1" customHeight="1">
      <c r="A23" s="288">
        <v>4</v>
      </c>
      <c r="B23" s="900">
        <v>45519</v>
      </c>
      <c r="C23" s="901"/>
      <c r="D23" s="396">
        <v>82752</v>
      </c>
      <c r="E23" s="472">
        <v>0</v>
      </c>
      <c r="F23" s="396">
        <v>92833</v>
      </c>
      <c r="G23" s="473">
        <v>0</v>
      </c>
      <c r="H23" s="396">
        <v>40665</v>
      </c>
      <c r="I23" s="472">
        <v>0</v>
      </c>
      <c r="J23" s="396">
        <v>40969</v>
      </c>
      <c r="K23" s="473">
        <v>0</v>
      </c>
      <c r="L23" s="396">
        <v>27498</v>
      </c>
      <c r="M23" s="472">
        <v>0</v>
      </c>
      <c r="N23" s="396">
        <v>34591</v>
      </c>
      <c r="O23" s="473">
        <v>0</v>
      </c>
      <c r="P23" s="399">
        <v>14589</v>
      </c>
      <c r="Q23" s="455">
        <v>0</v>
      </c>
      <c r="R23" s="399">
        <v>17273</v>
      </c>
      <c r="S23" s="473">
        <v>0</v>
      </c>
    </row>
    <row r="24" spans="1:19" ht="14.1" customHeight="1">
      <c r="A24" s="288">
        <v>3</v>
      </c>
      <c r="B24" s="900">
        <v>45550</v>
      </c>
      <c r="C24" s="901"/>
      <c r="D24" s="396">
        <v>69800</v>
      </c>
      <c r="E24" s="472">
        <v>0</v>
      </c>
      <c r="F24" s="396">
        <v>72738</v>
      </c>
      <c r="G24" s="473">
        <v>0</v>
      </c>
      <c r="H24" s="396">
        <v>31109</v>
      </c>
      <c r="I24" s="472">
        <v>0</v>
      </c>
      <c r="J24" s="396">
        <v>31131</v>
      </c>
      <c r="K24" s="473">
        <v>0</v>
      </c>
      <c r="L24" s="396">
        <v>26280</v>
      </c>
      <c r="M24" s="472">
        <v>0</v>
      </c>
      <c r="N24" s="396">
        <v>26384</v>
      </c>
      <c r="O24" s="473">
        <v>0</v>
      </c>
      <c r="P24" s="399">
        <v>12411</v>
      </c>
      <c r="Q24" s="455">
        <v>0</v>
      </c>
      <c r="R24" s="399">
        <v>15223</v>
      </c>
      <c r="S24" s="473">
        <v>0</v>
      </c>
    </row>
    <row r="25" spans="1:19" ht="14.1" customHeight="1">
      <c r="A25" s="288">
        <v>2</v>
      </c>
      <c r="B25" s="900">
        <v>45580</v>
      </c>
      <c r="C25" s="901"/>
      <c r="D25" s="396">
        <v>81045</v>
      </c>
      <c r="E25" s="472">
        <v>0</v>
      </c>
      <c r="F25" s="396">
        <v>80506</v>
      </c>
      <c r="G25" s="473">
        <v>0</v>
      </c>
      <c r="H25" s="396">
        <v>36406</v>
      </c>
      <c r="I25" s="472">
        <v>0</v>
      </c>
      <c r="J25" s="396">
        <v>36396</v>
      </c>
      <c r="K25" s="473">
        <v>0</v>
      </c>
      <c r="L25" s="396">
        <v>29617</v>
      </c>
      <c r="M25" s="472">
        <v>0</v>
      </c>
      <c r="N25" s="396">
        <v>29145</v>
      </c>
      <c r="O25" s="473">
        <v>0</v>
      </c>
      <c r="P25" s="399">
        <v>15022</v>
      </c>
      <c r="Q25" s="455">
        <v>0</v>
      </c>
      <c r="R25" s="399">
        <v>14965</v>
      </c>
      <c r="S25" s="473">
        <v>0</v>
      </c>
    </row>
    <row r="26" spans="1:19" ht="14.1" customHeight="1">
      <c r="A26" s="288">
        <v>1</v>
      </c>
      <c r="B26" s="900">
        <v>45611</v>
      </c>
      <c r="C26" s="901"/>
      <c r="D26" s="396">
        <v>69722</v>
      </c>
      <c r="E26" s="472">
        <v>0</v>
      </c>
      <c r="F26" s="396">
        <v>73091</v>
      </c>
      <c r="G26" s="473">
        <v>0</v>
      </c>
      <c r="H26" s="396">
        <v>31022</v>
      </c>
      <c r="I26" s="472">
        <v>0</v>
      </c>
      <c r="J26" s="396">
        <v>31003</v>
      </c>
      <c r="K26" s="473">
        <v>0</v>
      </c>
      <c r="L26" s="396">
        <v>24662</v>
      </c>
      <c r="M26" s="472">
        <v>0</v>
      </c>
      <c r="N26" s="396">
        <v>27672</v>
      </c>
      <c r="O26" s="473">
        <v>0</v>
      </c>
      <c r="P26" s="481">
        <v>14038</v>
      </c>
      <c r="Q26" s="455">
        <v>0</v>
      </c>
      <c r="R26" s="481">
        <v>14416</v>
      </c>
      <c r="S26" s="473">
        <v>0</v>
      </c>
    </row>
    <row r="27" spans="1:19" ht="14.1" customHeight="1">
      <c r="A27" s="288">
        <v>0</v>
      </c>
      <c r="B27" s="900">
        <v>45641</v>
      </c>
      <c r="C27" s="901"/>
      <c r="D27" s="396">
        <v>66813</v>
      </c>
      <c r="E27" s="472">
        <v>0</v>
      </c>
      <c r="F27" s="396">
        <v>65355</v>
      </c>
      <c r="G27" s="473">
        <v>0</v>
      </c>
      <c r="H27" s="396">
        <v>30800</v>
      </c>
      <c r="I27" s="472">
        <v>0</v>
      </c>
      <c r="J27" s="396">
        <v>30796</v>
      </c>
      <c r="K27" s="473">
        <v>0</v>
      </c>
      <c r="L27" s="396">
        <v>22495</v>
      </c>
      <c r="M27" s="472">
        <v>0</v>
      </c>
      <c r="N27" s="396">
        <v>20488</v>
      </c>
      <c r="O27" s="473">
        <v>0</v>
      </c>
      <c r="P27" s="481">
        <v>13518</v>
      </c>
      <c r="Q27" s="455">
        <v>0</v>
      </c>
      <c r="R27" s="481">
        <v>14071</v>
      </c>
      <c r="S27" s="473">
        <v>0</v>
      </c>
    </row>
    <row r="28" spans="1:19" ht="14.1" customHeight="1">
      <c r="B28" s="380"/>
      <c r="C28" s="482"/>
      <c r="D28" s="396"/>
      <c r="E28" s="460"/>
      <c r="F28" s="396"/>
      <c r="G28" s="461"/>
      <c r="H28" s="396"/>
      <c r="I28" s="460"/>
      <c r="J28" s="396"/>
      <c r="K28" s="461"/>
      <c r="L28" s="396"/>
      <c r="M28" s="460"/>
      <c r="N28" s="396"/>
      <c r="O28" s="344"/>
      <c r="P28" s="434"/>
      <c r="Q28" s="407"/>
      <c r="S28" s="447"/>
    </row>
    <row r="29" spans="1:19" ht="14.1" customHeight="1">
      <c r="A29" s="288">
        <v>2023</v>
      </c>
      <c r="B29" s="860" t="s">
        <v>536</v>
      </c>
      <c r="C29" s="861"/>
      <c r="D29" s="413">
        <v>750689</v>
      </c>
      <c r="E29" s="462"/>
      <c r="F29" s="413">
        <v>763227</v>
      </c>
      <c r="G29" s="464"/>
      <c r="H29" s="413">
        <v>330306</v>
      </c>
      <c r="I29" s="462"/>
      <c r="J29" s="413">
        <v>330193</v>
      </c>
      <c r="K29" s="464"/>
      <c r="L29" s="413">
        <v>288884</v>
      </c>
      <c r="M29" s="462"/>
      <c r="N29" s="413">
        <v>295305</v>
      </c>
      <c r="O29" s="475"/>
      <c r="P29" s="413">
        <v>131499</v>
      </c>
      <c r="Q29" s="407"/>
      <c r="R29" s="413">
        <v>137729</v>
      </c>
      <c r="S29" s="447"/>
    </row>
    <row r="30" spans="1:19" ht="14.1" customHeight="1">
      <c r="A30" s="288">
        <v>2022</v>
      </c>
      <c r="B30" s="860" t="s">
        <v>537</v>
      </c>
      <c r="C30" s="861"/>
      <c r="D30" s="413">
        <v>638000</v>
      </c>
      <c r="E30" s="462"/>
      <c r="F30" s="413">
        <v>658804</v>
      </c>
      <c r="G30" s="464"/>
      <c r="H30" s="413">
        <v>282282</v>
      </c>
      <c r="I30" s="462"/>
      <c r="J30" s="413">
        <v>282884</v>
      </c>
      <c r="K30" s="464"/>
      <c r="L30" s="413">
        <v>242273</v>
      </c>
      <c r="M30" s="462"/>
      <c r="N30" s="413">
        <v>261795</v>
      </c>
      <c r="O30" s="351"/>
      <c r="P30" s="413">
        <v>113445</v>
      </c>
      <c r="Q30" s="407"/>
      <c r="R30" s="413">
        <v>114125</v>
      </c>
      <c r="S30" s="447"/>
    </row>
    <row r="31" spans="1:19" ht="14.1" customHeight="1" thickBot="1">
      <c r="B31" s="358" t="s">
        <v>5</v>
      </c>
      <c r="C31" s="483" t="str">
        <f>IF(MONTH(B27)&lt;7,MONTH(B27)&amp;" premiers mois",MONTH(B27)&amp;" mois")</f>
        <v>12 mois</v>
      </c>
      <c r="D31" s="469">
        <v>0.17662852664576811</v>
      </c>
      <c r="E31" s="468"/>
      <c r="F31" s="469">
        <v>0.15850389493688555</v>
      </c>
      <c r="G31" s="471"/>
      <c r="H31" s="469">
        <v>0.1701277445958298</v>
      </c>
      <c r="I31" s="468"/>
      <c r="J31" s="469">
        <v>0.16723816122509572</v>
      </c>
      <c r="K31" s="471"/>
      <c r="L31" s="469">
        <v>0.19239040256239859</v>
      </c>
      <c r="M31" s="468"/>
      <c r="N31" s="469">
        <v>0.12800091674783709</v>
      </c>
      <c r="O31" s="471"/>
      <c r="P31" s="469">
        <v>0.1591431971439905</v>
      </c>
      <c r="Q31" s="484"/>
      <c r="R31" s="469">
        <v>0.20682584884994526</v>
      </c>
      <c r="S31" s="314"/>
    </row>
    <row r="32" spans="1:19" ht="15" customHeight="1">
      <c r="B32" s="485" t="s">
        <v>338</v>
      </c>
      <c r="N32" s="316"/>
      <c r="P32" s="316"/>
    </row>
    <row r="33" spans="1:2" ht="12.75" customHeight="1">
      <c r="B33" s="485" t="s">
        <v>113</v>
      </c>
    </row>
    <row r="34" spans="1:2" ht="12.75" customHeight="1">
      <c r="A34" s="288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H31 J31 L31 N31 P31 R31">
    <cfRule type="cellIs" dxfId="9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showWhiteSpace="0" zoomScale="70" zoomScaleNormal="70" workbookViewId="0">
      <selection activeCell="Z17" sqref="Z17"/>
    </sheetView>
  </sheetViews>
  <sheetFormatPr baseColWidth="10" defaultColWidth="11.44140625" defaultRowHeight="12.75" customHeight="1"/>
  <cols>
    <col min="1" max="1" width="4.6640625" style="1" customWidth="1"/>
    <col min="2" max="2" width="6.6640625" customWidth="1"/>
    <col min="3" max="3" width="12.33203125" customWidth="1"/>
    <col min="4" max="4" width="7.109375" customWidth="1"/>
    <col min="5" max="5" width="1.33203125" customWidth="1"/>
    <col min="6" max="6" width="8.44140625" customWidth="1"/>
    <col min="7" max="7" width="1.6640625" customWidth="1"/>
    <col min="8" max="8" width="8.33203125" customWidth="1"/>
    <col min="9" max="9" width="1.6640625" customWidth="1"/>
    <col min="10" max="10" width="8" customWidth="1"/>
    <col min="11" max="11" width="1.6640625" customWidth="1"/>
    <col min="12" max="12" width="9.44140625" customWidth="1"/>
    <col min="13" max="13" width="1.6640625" customWidth="1"/>
    <col min="14" max="14" width="8" customWidth="1"/>
    <col min="15" max="15" width="1.6640625" customWidth="1"/>
    <col min="16" max="16" width="8.33203125" customWidth="1"/>
    <col min="17" max="17" width="1.6640625" customWidth="1"/>
    <col min="18" max="18" width="7.44140625" customWidth="1"/>
    <col min="19" max="19" width="2" customWidth="1"/>
    <col min="20" max="20" width="7.6640625" customWidth="1"/>
    <col min="21" max="21" width="2.33203125" customWidth="1"/>
  </cols>
  <sheetData>
    <row r="1" spans="1:21" ht="24" customHeight="1" thickBot="1">
      <c r="B1" s="831" t="s">
        <v>425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</row>
    <row r="2" spans="1:21" ht="53.25" customHeight="1" thickBot="1">
      <c r="B2" s="910"/>
      <c r="C2" s="911"/>
      <c r="D2" s="912" t="s">
        <v>12</v>
      </c>
      <c r="E2" s="913"/>
      <c r="F2" s="907" t="s">
        <v>142</v>
      </c>
      <c r="G2" s="908"/>
      <c r="H2" s="906" t="s">
        <v>147</v>
      </c>
      <c r="I2" s="906"/>
      <c r="J2" s="907" t="s">
        <v>146</v>
      </c>
      <c r="K2" s="908"/>
      <c r="L2" s="906" t="s">
        <v>145</v>
      </c>
      <c r="M2" s="906"/>
      <c r="N2" s="907" t="s">
        <v>143</v>
      </c>
      <c r="O2" s="908"/>
      <c r="P2" s="906" t="s">
        <v>144</v>
      </c>
      <c r="Q2" s="906"/>
      <c r="R2" s="907" t="s">
        <v>148</v>
      </c>
      <c r="S2" s="908"/>
      <c r="T2" s="906" t="s">
        <v>149</v>
      </c>
      <c r="U2" s="909"/>
    </row>
    <row r="3" spans="1:21" ht="12.75" customHeight="1">
      <c r="B3" s="4" t="s">
        <v>7</v>
      </c>
      <c r="C3" s="7"/>
      <c r="D3" s="2"/>
      <c r="E3" s="85"/>
      <c r="F3" s="42"/>
      <c r="G3" s="86"/>
      <c r="H3" s="40"/>
      <c r="I3" s="85"/>
      <c r="J3" s="42"/>
      <c r="K3" s="86"/>
      <c r="L3" s="40"/>
      <c r="M3" s="85"/>
      <c r="N3" s="42"/>
      <c r="O3" s="86"/>
      <c r="P3" s="40"/>
      <c r="Q3" s="85"/>
      <c r="R3" s="44"/>
      <c r="S3" s="41"/>
      <c r="U3" s="35"/>
    </row>
    <row r="4" spans="1:21" ht="13.2" customHeight="1">
      <c r="A4" s="1">
        <v>23</v>
      </c>
      <c r="B4" s="904">
        <v>44941</v>
      </c>
      <c r="C4" s="905"/>
      <c r="D4" s="14">
        <v>5251</v>
      </c>
      <c r="E4" s="38">
        <v>0</v>
      </c>
      <c r="F4" s="94">
        <v>97</v>
      </c>
      <c r="G4" s="74">
        <v>0</v>
      </c>
      <c r="H4" s="38">
        <v>959</v>
      </c>
      <c r="I4" s="38">
        <v>0</v>
      </c>
      <c r="J4" s="94">
        <v>737</v>
      </c>
      <c r="K4" s="74">
        <v>0</v>
      </c>
      <c r="L4" s="38">
        <v>406</v>
      </c>
      <c r="M4" s="38">
        <v>0</v>
      </c>
      <c r="N4" s="94">
        <v>42</v>
      </c>
      <c r="O4" s="74">
        <v>0</v>
      </c>
      <c r="P4" s="38">
        <v>1533</v>
      </c>
      <c r="Q4" s="38">
        <v>0</v>
      </c>
      <c r="R4" s="94">
        <v>1254</v>
      </c>
      <c r="S4" s="74">
        <v>0</v>
      </c>
      <c r="T4" s="38">
        <v>223</v>
      </c>
      <c r="U4" s="37">
        <v>0</v>
      </c>
    </row>
    <row r="5" spans="1:21" ht="13.2" customHeight="1">
      <c r="A5" s="1">
        <v>22</v>
      </c>
      <c r="B5" s="904">
        <v>44972</v>
      </c>
      <c r="C5" s="905"/>
      <c r="D5" s="14">
        <v>5294</v>
      </c>
      <c r="E5" s="38">
        <v>0</v>
      </c>
      <c r="F5" s="94">
        <v>93</v>
      </c>
      <c r="G5" s="74">
        <v>0</v>
      </c>
      <c r="H5" s="38">
        <v>696</v>
      </c>
      <c r="I5" s="38">
        <v>0</v>
      </c>
      <c r="J5" s="94">
        <v>775</v>
      </c>
      <c r="K5" s="74">
        <v>0</v>
      </c>
      <c r="L5" s="38">
        <v>492</v>
      </c>
      <c r="M5" s="38">
        <v>0</v>
      </c>
      <c r="N5" s="94">
        <v>59</v>
      </c>
      <c r="O5" s="74">
        <v>0</v>
      </c>
      <c r="P5" s="38">
        <v>1208</v>
      </c>
      <c r="Q5" s="38">
        <v>0</v>
      </c>
      <c r="R5" s="94">
        <v>1648</v>
      </c>
      <c r="S5" s="74">
        <v>0</v>
      </c>
      <c r="T5" s="38">
        <v>323</v>
      </c>
      <c r="U5" s="37">
        <v>0</v>
      </c>
    </row>
    <row r="6" spans="1:21" ht="13.2" customHeight="1">
      <c r="A6" s="1">
        <v>21</v>
      </c>
      <c r="B6" s="904">
        <v>45000</v>
      </c>
      <c r="C6" s="905"/>
      <c r="D6" s="14">
        <v>4890</v>
      </c>
      <c r="E6" s="38">
        <v>0</v>
      </c>
      <c r="F6" s="94">
        <v>77</v>
      </c>
      <c r="G6" s="74">
        <v>0</v>
      </c>
      <c r="H6" s="38">
        <v>878</v>
      </c>
      <c r="I6" s="38">
        <v>0</v>
      </c>
      <c r="J6" s="94">
        <v>897</v>
      </c>
      <c r="K6" s="74">
        <v>0</v>
      </c>
      <c r="L6" s="38">
        <v>396</v>
      </c>
      <c r="M6" s="38">
        <v>0</v>
      </c>
      <c r="N6" s="94">
        <v>48</v>
      </c>
      <c r="O6" s="74">
        <v>0</v>
      </c>
      <c r="P6" s="38">
        <v>1149</v>
      </c>
      <c r="Q6" s="38">
        <v>0</v>
      </c>
      <c r="R6" s="94">
        <v>1026</v>
      </c>
      <c r="S6" s="74">
        <v>0</v>
      </c>
      <c r="T6" s="38">
        <v>419</v>
      </c>
      <c r="U6" s="37">
        <v>0</v>
      </c>
    </row>
    <row r="7" spans="1:21" ht="13.2" customHeight="1">
      <c r="A7" s="1">
        <v>20</v>
      </c>
      <c r="B7" s="904">
        <v>45031</v>
      </c>
      <c r="C7" s="905"/>
      <c r="D7" s="14">
        <v>4655</v>
      </c>
      <c r="E7" s="38">
        <v>0</v>
      </c>
      <c r="F7" s="94">
        <v>84</v>
      </c>
      <c r="G7" s="74">
        <v>0</v>
      </c>
      <c r="H7" s="38">
        <v>407</v>
      </c>
      <c r="I7" s="38">
        <v>0</v>
      </c>
      <c r="J7" s="94">
        <v>1138</v>
      </c>
      <c r="K7" s="74">
        <v>0</v>
      </c>
      <c r="L7" s="38">
        <v>394</v>
      </c>
      <c r="M7" s="38">
        <v>0</v>
      </c>
      <c r="N7" s="94">
        <v>45</v>
      </c>
      <c r="O7" s="74">
        <v>0</v>
      </c>
      <c r="P7" s="38">
        <v>1240</v>
      </c>
      <c r="Q7" s="38">
        <v>0</v>
      </c>
      <c r="R7" s="94">
        <v>950</v>
      </c>
      <c r="S7" s="74">
        <v>0</v>
      </c>
      <c r="T7" s="38">
        <v>397</v>
      </c>
      <c r="U7" s="37">
        <v>0</v>
      </c>
    </row>
    <row r="8" spans="1:21" ht="13.2" customHeight="1">
      <c r="A8" s="1">
        <v>19</v>
      </c>
      <c r="B8" s="904">
        <v>45061</v>
      </c>
      <c r="C8" s="905"/>
      <c r="D8" s="14">
        <v>4763</v>
      </c>
      <c r="E8" s="38">
        <v>0</v>
      </c>
      <c r="F8" s="94">
        <v>174</v>
      </c>
      <c r="G8" s="74">
        <v>0</v>
      </c>
      <c r="H8" s="38">
        <v>723</v>
      </c>
      <c r="I8" s="38">
        <v>0</v>
      </c>
      <c r="J8" s="94">
        <v>1161</v>
      </c>
      <c r="K8" s="74">
        <v>0</v>
      </c>
      <c r="L8" s="38">
        <v>430</v>
      </c>
      <c r="M8" s="38">
        <v>0</v>
      </c>
      <c r="N8" s="94">
        <v>37</v>
      </c>
      <c r="O8" s="74">
        <v>0</v>
      </c>
      <c r="P8" s="38">
        <v>1002</v>
      </c>
      <c r="Q8" s="38">
        <v>0</v>
      </c>
      <c r="R8" s="94">
        <v>1001</v>
      </c>
      <c r="S8" s="74">
        <v>0</v>
      </c>
      <c r="T8" s="38">
        <v>235</v>
      </c>
      <c r="U8" s="37">
        <v>0</v>
      </c>
    </row>
    <row r="9" spans="1:21" ht="13.2" customHeight="1">
      <c r="A9" s="1">
        <v>18</v>
      </c>
      <c r="B9" s="904">
        <v>45092</v>
      </c>
      <c r="C9" s="905"/>
      <c r="D9" s="14">
        <v>5922</v>
      </c>
      <c r="E9" s="38">
        <v>0</v>
      </c>
      <c r="F9" s="94">
        <v>56</v>
      </c>
      <c r="G9" s="74">
        <v>0</v>
      </c>
      <c r="H9" s="38">
        <v>914</v>
      </c>
      <c r="I9" s="38">
        <v>0</v>
      </c>
      <c r="J9" s="94">
        <v>2210</v>
      </c>
      <c r="K9" s="74">
        <v>0</v>
      </c>
      <c r="L9" s="38">
        <v>281</v>
      </c>
      <c r="M9" s="38">
        <v>0</v>
      </c>
      <c r="N9" s="94">
        <v>30</v>
      </c>
      <c r="O9" s="74">
        <v>0</v>
      </c>
      <c r="P9" s="38">
        <v>1026</v>
      </c>
      <c r="Q9" s="38">
        <v>0</v>
      </c>
      <c r="R9" s="94">
        <v>995</v>
      </c>
      <c r="S9" s="74">
        <v>0</v>
      </c>
      <c r="T9" s="38">
        <v>410</v>
      </c>
      <c r="U9" s="37">
        <v>0</v>
      </c>
    </row>
    <row r="10" spans="1:21" ht="13.2" customHeight="1">
      <c r="A10" s="1">
        <v>17</v>
      </c>
      <c r="B10" s="904">
        <v>45122</v>
      </c>
      <c r="C10" s="905"/>
      <c r="D10" s="14">
        <v>2925</v>
      </c>
      <c r="E10" s="38">
        <v>0</v>
      </c>
      <c r="F10" s="94">
        <v>43</v>
      </c>
      <c r="G10" s="74">
        <v>0</v>
      </c>
      <c r="H10" s="38">
        <v>149</v>
      </c>
      <c r="I10" s="38">
        <v>0</v>
      </c>
      <c r="J10" s="94">
        <v>492</v>
      </c>
      <c r="K10" s="74">
        <v>0</v>
      </c>
      <c r="L10" s="38">
        <v>163</v>
      </c>
      <c r="M10" s="38">
        <v>0</v>
      </c>
      <c r="N10" s="94">
        <v>21</v>
      </c>
      <c r="O10" s="74">
        <v>0</v>
      </c>
      <c r="P10" s="38">
        <v>662</v>
      </c>
      <c r="Q10" s="38">
        <v>0</v>
      </c>
      <c r="R10" s="94">
        <v>914</v>
      </c>
      <c r="S10" s="74">
        <v>0</v>
      </c>
      <c r="T10" s="38">
        <v>481</v>
      </c>
      <c r="U10" s="37">
        <v>0</v>
      </c>
    </row>
    <row r="11" spans="1:21" ht="13.2" customHeight="1">
      <c r="A11" s="1">
        <v>16</v>
      </c>
      <c r="B11" s="904">
        <v>45153</v>
      </c>
      <c r="C11" s="905"/>
      <c r="D11" s="14">
        <v>5663</v>
      </c>
      <c r="E11" s="38">
        <v>0</v>
      </c>
      <c r="F11" s="94">
        <v>64</v>
      </c>
      <c r="G11" s="74">
        <v>0</v>
      </c>
      <c r="H11" s="38">
        <v>744</v>
      </c>
      <c r="I11" s="38">
        <v>0</v>
      </c>
      <c r="J11" s="94">
        <v>1105</v>
      </c>
      <c r="K11" s="74">
        <v>0</v>
      </c>
      <c r="L11" s="38">
        <v>297</v>
      </c>
      <c r="M11" s="38">
        <v>0</v>
      </c>
      <c r="N11" s="94">
        <v>41</v>
      </c>
      <c r="O11" s="74">
        <v>0</v>
      </c>
      <c r="P11" s="38">
        <v>1595</v>
      </c>
      <c r="Q11" s="38">
        <v>0</v>
      </c>
      <c r="R11" s="94">
        <v>1421</v>
      </c>
      <c r="S11" s="74">
        <v>0</v>
      </c>
      <c r="T11" s="38">
        <v>396</v>
      </c>
      <c r="U11" s="37">
        <v>0</v>
      </c>
    </row>
    <row r="12" spans="1:21" ht="13.2" customHeight="1">
      <c r="A12" s="1">
        <v>15</v>
      </c>
      <c r="B12" s="904">
        <v>45184</v>
      </c>
      <c r="C12" s="905"/>
      <c r="D12" s="14">
        <v>5348</v>
      </c>
      <c r="E12" s="38">
        <v>0</v>
      </c>
      <c r="F12" s="94">
        <v>55</v>
      </c>
      <c r="G12" s="74">
        <v>0</v>
      </c>
      <c r="H12" s="38">
        <v>467</v>
      </c>
      <c r="I12" s="38">
        <v>0</v>
      </c>
      <c r="J12" s="94">
        <v>851</v>
      </c>
      <c r="K12" s="74">
        <v>0</v>
      </c>
      <c r="L12" s="38">
        <v>555</v>
      </c>
      <c r="M12" s="38">
        <v>0</v>
      </c>
      <c r="N12" s="94">
        <v>54</v>
      </c>
      <c r="O12" s="74">
        <v>0</v>
      </c>
      <c r="P12" s="38">
        <v>1704</v>
      </c>
      <c r="Q12" s="38">
        <v>0</v>
      </c>
      <c r="R12" s="94">
        <v>1198</v>
      </c>
      <c r="S12" s="74">
        <v>0</v>
      </c>
      <c r="T12" s="38">
        <v>464</v>
      </c>
      <c r="U12" s="37">
        <v>0</v>
      </c>
    </row>
    <row r="13" spans="1:21" ht="13.2" customHeight="1">
      <c r="A13" s="1">
        <v>14</v>
      </c>
      <c r="B13" s="904">
        <v>45214</v>
      </c>
      <c r="C13" s="905"/>
      <c r="D13" s="14">
        <v>6833</v>
      </c>
      <c r="E13" s="38">
        <v>0</v>
      </c>
      <c r="F13" s="94">
        <v>56</v>
      </c>
      <c r="G13" s="74">
        <v>0</v>
      </c>
      <c r="H13" s="38">
        <v>661</v>
      </c>
      <c r="I13" s="38">
        <v>0</v>
      </c>
      <c r="J13" s="94">
        <v>1144</v>
      </c>
      <c r="K13" s="74">
        <v>0</v>
      </c>
      <c r="L13" s="38">
        <v>790</v>
      </c>
      <c r="M13" s="38">
        <v>0</v>
      </c>
      <c r="N13" s="94">
        <v>45</v>
      </c>
      <c r="O13" s="74">
        <v>0</v>
      </c>
      <c r="P13" s="38">
        <v>1426</v>
      </c>
      <c r="Q13" s="38">
        <v>0</v>
      </c>
      <c r="R13" s="94">
        <v>1649</v>
      </c>
      <c r="S13" s="74">
        <v>0</v>
      </c>
      <c r="T13" s="38">
        <v>1062</v>
      </c>
      <c r="U13" s="37">
        <v>0</v>
      </c>
    </row>
    <row r="14" spans="1:21" ht="13.2" customHeight="1">
      <c r="A14" s="1">
        <v>13</v>
      </c>
      <c r="B14" s="904">
        <v>45245</v>
      </c>
      <c r="C14" s="905"/>
      <c r="D14" s="14">
        <v>6235</v>
      </c>
      <c r="E14" s="38">
        <v>0</v>
      </c>
      <c r="F14" s="94">
        <v>72</v>
      </c>
      <c r="G14" s="74">
        <v>0</v>
      </c>
      <c r="H14" s="38">
        <v>879</v>
      </c>
      <c r="I14" s="38">
        <v>0</v>
      </c>
      <c r="J14" s="94">
        <v>1314</v>
      </c>
      <c r="K14" s="74">
        <v>0</v>
      </c>
      <c r="L14" s="38">
        <v>660</v>
      </c>
      <c r="M14" s="38">
        <v>0</v>
      </c>
      <c r="N14" s="94">
        <v>38</v>
      </c>
      <c r="O14" s="74">
        <v>0</v>
      </c>
      <c r="P14" s="38">
        <v>1077</v>
      </c>
      <c r="Q14" s="38">
        <v>0</v>
      </c>
      <c r="R14" s="94">
        <v>1812</v>
      </c>
      <c r="S14" s="74">
        <v>0</v>
      </c>
      <c r="T14" s="38">
        <v>383</v>
      </c>
      <c r="U14" s="37">
        <v>0</v>
      </c>
    </row>
    <row r="15" spans="1:21" ht="13.2" customHeight="1">
      <c r="A15" s="1">
        <v>12</v>
      </c>
      <c r="B15" s="904">
        <v>45275</v>
      </c>
      <c r="C15" s="905"/>
      <c r="D15" s="14">
        <v>4194</v>
      </c>
      <c r="E15" s="38">
        <v>0</v>
      </c>
      <c r="F15" s="94">
        <v>116</v>
      </c>
      <c r="G15" s="74">
        <v>0</v>
      </c>
      <c r="H15" s="38">
        <v>636</v>
      </c>
      <c r="I15" s="38">
        <v>0</v>
      </c>
      <c r="J15" s="94">
        <v>583</v>
      </c>
      <c r="K15" s="74">
        <v>0</v>
      </c>
      <c r="L15" s="38">
        <v>389</v>
      </c>
      <c r="M15" s="38">
        <v>0</v>
      </c>
      <c r="N15" s="94">
        <v>39</v>
      </c>
      <c r="O15" s="74">
        <v>0</v>
      </c>
      <c r="P15" s="38">
        <v>899</v>
      </c>
      <c r="Q15" s="38">
        <v>0</v>
      </c>
      <c r="R15" s="94">
        <v>1224</v>
      </c>
      <c r="S15" s="74">
        <v>0</v>
      </c>
      <c r="T15" s="38">
        <v>308</v>
      </c>
      <c r="U15" s="37">
        <v>0</v>
      </c>
    </row>
    <row r="16" spans="1:21" ht="13.2" customHeight="1">
      <c r="A16" s="1">
        <v>11</v>
      </c>
      <c r="B16" s="904">
        <v>45306</v>
      </c>
      <c r="C16" s="905"/>
      <c r="D16" s="14">
        <v>4634</v>
      </c>
      <c r="E16" s="38">
        <v>0</v>
      </c>
      <c r="F16" s="94">
        <v>55</v>
      </c>
      <c r="G16" s="74">
        <v>0</v>
      </c>
      <c r="H16" s="38">
        <v>868</v>
      </c>
      <c r="I16" s="38">
        <v>0</v>
      </c>
      <c r="J16" s="94">
        <v>797</v>
      </c>
      <c r="K16" s="74">
        <v>0</v>
      </c>
      <c r="L16" s="38">
        <v>582</v>
      </c>
      <c r="M16" s="38">
        <v>0</v>
      </c>
      <c r="N16" s="94">
        <v>55</v>
      </c>
      <c r="O16" s="74">
        <v>0</v>
      </c>
      <c r="P16" s="38">
        <v>843</v>
      </c>
      <c r="Q16" s="38">
        <v>0</v>
      </c>
      <c r="R16" s="94">
        <v>1185</v>
      </c>
      <c r="S16" s="74">
        <v>0</v>
      </c>
      <c r="T16" s="38">
        <v>249</v>
      </c>
      <c r="U16" s="37">
        <v>0</v>
      </c>
    </row>
    <row r="17" spans="1:21" ht="13.2" customHeight="1">
      <c r="A17" s="1">
        <v>10</v>
      </c>
      <c r="B17" s="904">
        <v>45337</v>
      </c>
      <c r="C17" s="905"/>
      <c r="D17" s="14">
        <v>4895</v>
      </c>
      <c r="E17" s="38">
        <v>0</v>
      </c>
      <c r="F17" s="94">
        <v>120</v>
      </c>
      <c r="G17" s="74">
        <v>0</v>
      </c>
      <c r="H17" s="38">
        <v>484</v>
      </c>
      <c r="I17" s="38">
        <v>0</v>
      </c>
      <c r="J17" s="94">
        <v>1267</v>
      </c>
      <c r="K17" s="74">
        <v>0</v>
      </c>
      <c r="L17" s="38">
        <v>376</v>
      </c>
      <c r="M17" s="38">
        <v>0</v>
      </c>
      <c r="N17" s="94">
        <v>36</v>
      </c>
      <c r="O17" s="74">
        <v>0</v>
      </c>
      <c r="P17" s="38">
        <v>1052</v>
      </c>
      <c r="Q17" s="38">
        <v>0</v>
      </c>
      <c r="R17" s="94">
        <v>1281</v>
      </c>
      <c r="S17" s="74">
        <v>0</v>
      </c>
      <c r="T17" s="38">
        <v>279</v>
      </c>
      <c r="U17" s="37">
        <v>0</v>
      </c>
    </row>
    <row r="18" spans="1:21" ht="13.2" customHeight="1">
      <c r="A18" s="1">
        <v>9</v>
      </c>
      <c r="B18" s="904">
        <v>45366</v>
      </c>
      <c r="C18" s="905"/>
      <c r="D18" s="14">
        <v>4354</v>
      </c>
      <c r="E18" s="38">
        <v>0</v>
      </c>
      <c r="F18" s="94">
        <v>45</v>
      </c>
      <c r="G18" s="74">
        <v>0</v>
      </c>
      <c r="H18" s="38">
        <v>1171</v>
      </c>
      <c r="I18" s="38">
        <v>0</v>
      </c>
      <c r="J18" s="94">
        <v>798</v>
      </c>
      <c r="K18" s="74">
        <v>0</v>
      </c>
      <c r="L18" s="38">
        <v>353</v>
      </c>
      <c r="M18" s="38">
        <v>0</v>
      </c>
      <c r="N18" s="94">
        <v>46</v>
      </c>
      <c r="O18" s="74">
        <v>0</v>
      </c>
      <c r="P18" s="38">
        <v>634</v>
      </c>
      <c r="Q18" s="38">
        <v>0</v>
      </c>
      <c r="R18" s="94">
        <v>1023</v>
      </c>
      <c r="S18" s="74">
        <v>0</v>
      </c>
      <c r="T18" s="38">
        <v>284</v>
      </c>
      <c r="U18" s="37">
        <v>0</v>
      </c>
    </row>
    <row r="19" spans="1:21" ht="13.2" customHeight="1">
      <c r="A19" s="1">
        <v>8</v>
      </c>
      <c r="B19" s="904">
        <v>45397</v>
      </c>
      <c r="C19" s="905"/>
      <c r="D19" s="14">
        <v>5979</v>
      </c>
      <c r="E19" s="38">
        <v>0</v>
      </c>
      <c r="F19" s="94">
        <v>70</v>
      </c>
      <c r="G19" s="74">
        <v>0</v>
      </c>
      <c r="H19" s="38">
        <v>960</v>
      </c>
      <c r="I19" s="38">
        <v>0</v>
      </c>
      <c r="J19" s="94">
        <v>1009</v>
      </c>
      <c r="K19" s="74">
        <v>0</v>
      </c>
      <c r="L19" s="38">
        <v>564</v>
      </c>
      <c r="M19" s="38">
        <v>0</v>
      </c>
      <c r="N19" s="94">
        <v>69</v>
      </c>
      <c r="O19" s="74">
        <v>0</v>
      </c>
      <c r="P19" s="38">
        <v>1613</v>
      </c>
      <c r="Q19" s="38">
        <v>0</v>
      </c>
      <c r="R19" s="94">
        <v>1422</v>
      </c>
      <c r="S19" s="74">
        <v>0</v>
      </c>
      <c r="T19" s="38">
        <v>272</v>
      </c>
      <c r="U19" s="37">
        <v>0</v>
      </c>
    </row>
    <row r="20" spans="1:21" ht="13.2" customHeight="1">
      <c r="A20" s="1">
        <v>7</v>
      </c>
      <c r="B20" s="904">
        <v>45427</v>
      </c>
      <c r="C20" s="905"/>
      <c r="D20" s="14">
        <v>5405</v>
      </c>
      <c r="E20" s="38">
        <v>0</v>
      </c>
      <c r="F20" s="94">
        <v>71</v>
      </c>
      <c r="G20" s="74">
        <v>0</v>
      </c>
      <c r="H20" s="38">
        <v>1166</v>
      </c>
      <c r="I20" s="38">
        <v>0</v>
      </c>
      <c r="J20" s="94">
        <v>734</v>
      </c>
      <c r="K20" s="74">
        <v>0</v>
      </c>
      <c r="L20" s="38">
        <v>270</v>
      </c>
      <c r="M20" s="38">
        <v>0</v>
      </c>
      <c r="N20" s="94">
        <v>32</v>
      </c>
      <c r="O20" s="74">
        <v>0</v>
      </c>
      <c r="P20" s="38">
        <v>1529</v>
      </c>
      <c r="Q20" s="38">
        <v>0</v>
      </c>
      <c r="R20" s="94">
        <v>1316</v>
      </c>
      <c r="S20" s="74">
        <v>0</v>
      </c>
      <c r="T20" s="38">
        <v>287</v>
      </c>
      <c r="U20" s="37">
        <v>0</v>
      </c>
    </row>
    <row r="21" spans="1:21" ht="13.2" customHeight="1">
      <c r="A21" s="1">
        <v>6</v>
      </c>
      <c r="B21" s="904">
        <v>45458</v>
      </c>
      <c r="C21" s="905"/>
      <c r="D21" s="14">
        <v>4206</v>
      </c>
      <c r="E21" s="38">
        <v>0</v>
      </c>
      <c r="F21" s="94">
        <v>28</v>
      </c>
      <c r="G21" s="74">
        <v>0</v>
      </c>
      <c r="H21" s="38">
        <v>804</v>
      </c>
      <c r="I21" s="38">
        <v>0</v>
      </c>
      <c r="J21" s="94">
        <v>1064</v>
      </c>
      <c r="K21" s="74">
        <v>0</v>
      </c>
      <c r="L21" s="38">
        <v>200</v>
      </c>
      <c r="M21" s="38">
        <v>0</v>
      </c>
      <c r="N21" s="94">
        <v>24</v>
      </c>
      <c r="O21" s="74">
        <v>0</v>
      </c>
      <c r="P21" s="38">
        <v>995</v>
      </c>
      <c r="Q21" s="38">
        <v>0</v>
      </c>
      <c r="R21" s="94">
        <v>868</v>
      </c>
      <c r="S21" s="74">
        <v>0</v>
      </c>
      <c r="T21" s="38">
        <v>223</v>
      </c>
      <c r="U21" s="37">
        <v>0</v>
      </c>
    </row>
    <row r="22" spans="1:21" ht="13.2" customHeight="1">
      <c r="A22" s="1">
        <v>5</v>
      </c>
      <c r="B22" s="904">
        <v>45488</v>
      </c>
      <c r="C22" s="905"/>
      <c r="D22" s="14">
        <v>6539</v>
      </c>
      <c r="E22" s="38">
        <v>0</v>
      </c>
      <c r="F22" s="94">
        <v>149</v>
      </c>
      <c r="G22" s="74">
        <v>0</v>
      </c>
      <c r="H22" s="38">
        <v>829</v>
      </c>
      <c r="I22" s="38">
        <v>0</v>
      </c>
      <c r="J22" s="94">
        <v>1279</v>
      </c>
      <c r="K22" s="74">
        <v>0</v>
      </c>
      <c r="L22" s="38">
        <v>357</v>
      </c>
      <c r="M22" s="38">
        <v>0</v>
      </c>
      <c r="N22" s="94">
        <v>57</v>
      </c>
      <c r="O22" s="74">
        <v>0</v>
      </c>
      <c r="P22" s="38">
        <v>1826</v>
      </c>
      <c r="Q22" s="38">
        <v>0</v>
      </c>
      <c r="R22" s="94">
        <v>1697</v>
      </c>
      <c r="S22" s="74">
        <v>0</v>
      </c>
      <c r="T22" s="38">
        <v>345</v>
      </c>
      <c r="U22" s="37">
        <v>0</v>
      </c>
    </row>
    <row r="23" spans="1:21" ht="13.2" customHeight="1">
      <c r="A23" s="1">
        <v>4</v>
      </c>
      <c r="B23" s="904">
        <v>45519</v>
      </c>
      <c r="C23" s="905"/>
      <c r="D23" s="14">
        <v>5310</v>
      </c>
      <c r="E23" s="38">
        <v>0</v>
      </c>
      <c r="F23" s="94">
        <v>50</v>
      </c>
      <c r="G23" s="74">
        <v>0</v>
      </c>
      <c r="H23" s="38">
        <v>1186</v>
      </c>
      <c r="I23" s="38">
        <v>0</v>
      </c>
      <c r="J23" s="94">
        <v>1001</v>
      </c>
      <c r="K23" s="74">
        <v>0</v>
      </c>
      <c r="L23" s="38">
        <v>204</v>
      </c>
      <c r="M23" s="38">
        <v>0</v>
      </c>
      <c r="N23" s="94">
        <v>30</v>
      </c>
      <c r="O23" s="74">
        <v>0</v>
      </c>
      <c r="P23" s="38">
        <v>1356</v>
      </c>
      <c r="Q23" s="38">
        <v>0</v>
      </c>
      <c r="R23" s="94">
        <v>1179</v>
      </c>
      <c r="S23" s="74">
        <v>0</v>
      </c>
      <c r="T23" s="38">
        <v>304</v>
      </c>
      <c r="U23" s="37">
        <v>0</v>
      </c>
    </row>
    <row r="24" spans="1:21" ht="13.2" customHeight="1">
      <c r="A24" s="1">
        <v>3</v>
      </c>
      <c r="B24" s="904">
        <v>45550</v>
      </c>
      <c r="C24" s="905"/>
      <c r="D24" s="14">
        <v>6642</v>
      </c>
      <c r="E24" s="38">
        <v>0</v>
      </c>
      <c r="F24" s="94">
        <v>59</v>
      </c>
      <c r="G24" s="74">
        <v>0</v>
      </c>
      <c r="H24" s="38">
        <v>853</v>
      </c>
      <c r="I24" s="38">
        <v>0</v>
      </c>
      <c r="J24" s="94">
        <v>1118</v>
      </c>
      <c r="K24" s="74">
        <v>0</v>
      </c>
      <c r="L24" s="38">
        <v>453</v>
      </c>
      <c r="M24" s="38">
        <v>0</v>
      </c>
      <c r="N24" s="94">
        <v>46</v>
      </c>
      <c r="O24" s="74">
        <v>0</v>
      </c>
      <c r="P24" s="38">
        <v>2110</v>
      </c>
      <c r="Q24" s="38">
        <v>0</v>
      </c>
      <c r="R24" s="94">
        <v>1619</v>
      </c>
      <c r="S24" s="74">
        <v>0</v>
      </c>
      <c r="T24" s="38">
        <v>384</v>
      </c>
      <c r="U24" s="37">
        <v>0</v>
      </c>
    </row>
    <row r="25" spans="1:21" ht="13.2" customHeight="1">
      <c r="A25" s="1">
        <v>2</v>
      </c>
      <c r="B25" s="904">
        <v>45580</v>
      </c>
      <c r="C25" s="905"/>
      <c r="D25" s="14">
        <v>11076</v>
      </c>
      <c r="E25" s="38">
        <v>0</v>
      </c>
      <c r="F25" s="94">
        <v>113</v>
      </c>
      <c r="G25" s="74">
        <v>0</v>
      </c>
      <c r="H25" s="38">
        <v>1776</v>
      </c>
      <c r="I25" s="38">
        <v>0</v>
      </c>
      <c r="J25" s="94">
        <v>2374</v>
      </c>
      <c r="K25" s="74">
        <v>0</v>
      </c>
      <c r="L25" s="38">
        <v>908</v>
      </c>
      <c r="M25" s="38">
        <v>0</v>
      </c>
      <c r="N25" s="94">
        <v>69</v>
      </c>
      <c r="O25" s="74">
        <v>0</v>
      </c>
      <c r="P25" s="38">
        <v>2123</v>
      </c>
      <c r="Q25" s="38">
        <v>0</v>
      </c>
      <c r="R25" s="94">
        <v>3020</v>
      </c>
      <c r="S25" s="74">
        <v>0</v>
      </c>
      <c r="T25" s="38">
        <v>693</v>
      </c>
      <c r="U25" s="37">
        <v>0</v>
      </c>
    </row>
    <row r="26" spans="1:21" ht="13.2" customHeight="1">
      <c r="A26" s="1">
        <v>1</v>
      </c>
      <c r="B26" s="904">
        <v>45611</v>
      </c>
      <c r="C26" s="905"/>
      <c r="D26" s="14">
        <v>6700</v>
      </c>
      <c r="E26" s="38">
        <v>0</v>
      </c>
      <c r="F26" s="94">
        <v>45</v>
      </c>
      <c r="G26" s="74">
        <v>0</v>
      </c>
      <c r="H26" s="38">
        <v>811</v>
      </c>
      <c r="I26" s="38">
        <v>0</v>
      </c>
      <c r="J26" s="94">
        <v>1502</v>
      </c>
      <c r="K26" s="74">
        <v>0</v>
      </c>
      <c r="L26" s="38">
        <v>618</v>
      </c>
      <c r="M26" s="38">
        <v>0</v>
      </c>
      <c r="N26" s="94">
        <v>39</v>
      </c>
      <c r="O26" s="74">
        <v>0</v>
      </c>
      <c r="P26" s="38">
        <v>1675</v>
      </c>
      <c r="Q26" s="38">
        <v>0</v>
      </c>
      <c r="R26" s="94">
        <v>1667</v>
      </c>
      <c r="S26" s="74">
        <v>0</v>
      </c>
      <c r="T26" s="38">
        <v>343</v>
      </c>
      <c r="U26" s="37">
        <v>0</v>
      </c>
    </row>
    <row r="27" spans="1:21" ht="13.2" customHeight="1">
      <c r="A27" s="1">
        <v>0</v>
      </c>
      <c r="B27" s="904">
        <v>45641</v>
      </c>
      <c r="C27" s="905"/>
      <c r="D27" s="14">
        <v>4318</v>
      </c>
      <c r="E27" s="38">
        <v>0</v>
      </c>
      <c r="F27" s="94">
        <v>39</v>
      </c>
      <c r="G27" s="74">
        <v>0</v>
      </c>
      <c r="H27" s="38">
        <v>816</v>
      </c>
      <c r="I27" s="38">
        <v>0</v>
      </c>
      <c r="J27" s="94">
        <v>627</v>
      </c>
      <c r="K27" s="74">
        <v>0</v>
      </c>
      <c r="L27" s="38">
        <v>330</v>
      </c>
      <c r="M27" s="38">
        <v>0</v>
      </c>
      <c r="N27" s="94">
        <v>37</v>
      </c>
      <c r="O27" s="74">
        <v>0</v>
      </c>
      <c r="P27" s="38">
        <v>1104</v>
      </c>
      <c r="Q27" s="38">
        <v>0</v>
      </c>
      <c r="R27" s="94">
        <v>1128</v>
      </c>
      <c r="S27" s="74">
        <v>0</v>
      </c>
      <c r="T27" s="38">
        <v>237</v>
      </c>
      <c r="U27" s="37">
        <v>0</v>
      </c>
    </row>
    <row r="28" spans="1:21" ht="13.2" customHeight="1">
      <c r="B28" s="2"/>
      <c r="C28" s="26"/>
      <c r="D28" s="14"/>
      <c r="E28" s="26"/>
      <c r="F28" s="57"/>
      <c r="G28" s="5"/>
      <c r="H28" s="26"/>
      <c r="I28" s="26"/>
      <c r="J28" s="57"/>
      <c r="K28" s="5"/>
      <c r="L28" s="26"/>
      <c r="M28" s="26"/>
      <c r="N28" s="57"/>
      <c r="O28" s="5"/>
      <c r="R28" s="44"/>
      <c r="S28" s="95"/>
      <c r="U28" s="35"/>
    </row>
    <row r="29" spans="1:21" ht="13.2" customHeight="1">
      <c r="A29" s="1">
        <v>2023</v>
      </c>
      <c r="B29" s="902" t="s">
        <v>536</v>
      </c>
      <c r="C29" s="903"/>
      <c r="D29" s="67">
        <v>70058</v>
      </c>
      <c r="E29" s="29"/>
      <c r="F29" s="75">
        <v>844</v>
      </c>
      <c r="G29" s="76"/>
      <c r="H29" s="72">
        <v>11724</v>
      </c>
      <c r="I29" s="69"/>
      <c r="J29" s="75">
        <v>13570</v>
      </c>
      <c r="K29" s="76"/>
      <c r="L29" s="72">
        <v>5215</v>
      </c>
      <c r="M29" s="69"/>
      <c r="N29" s="75">
        <v>540</v>
      </c>
      <c r="O29" s="76"/>
      <c r="P29" s="72">
        <v>16860</v>
      </c>
      <c r="R29" s="75">
        <v>17405</v>
      </c>
      <c r="S29" s="95"/>
      <c r="T29" s="75">
        <v>3900</v>
      </c>
      <c r="U29" s="35"/>
    </row>
    <row r="30" spans="1:21" ht="13.2" customHeight="1">
      <c r="A30" s="1">
        <v>2022</v>
      </c>
      <c r="B30" s="902" t="s">
        <v>537</v>
      </c>
      <c r="C30" s="903"/>
      <c r="D30" s="70">
        <v>61973</v>
      </c>
      <c r="E30" s="31"/>
      <c r="F30" s="77">
        <v>987</v>
      </c>
      <c r="G30" s="66"/>
      <c r="H30" s="73">
        <v>8113</v>
      </c>
      <c r="I30" s="31"/>
      <c r="J30" s="77">
        <v>12407</v>
      </c>
      <c r="K30" s="66"/>
      <c r="L30" s="73">
        <v>5253</v>
      </c>
      <c r="M30" s="31"/>
      <c r="N30" s="77">
        <v>499</v>
      </c>
      <c r="O30" s="66"/>
      <c r="P30" s="73">
        <v>14521</v>
      </c>
      <c r="Q30" s="71"/>
      <c r="R30" s="77">
        <v>15092</v>
      </c>
      <c r="S30" s="95"/>
      <c r="T30" s="77">
        <v>5101</v>
      </c>
      <c r="U30" s="35"/>
    </row>
    <row r="31" spans="1:21" ht="13.2" customHeight="1">
      <c r="B31" s="58" t="s">
        <v>5</v>
      </c>
      <c r="C31" s="59" t="s">
        <v>538</v>
      </c>
      <c r="D31" s="80">
        <v>0.1304600390492634</v>
      </c>
      <c r="E31" s="71"/>
      <c r="F31" s="78">
        <v>-0.14488348530901718</v>
      </c>
      <c r="G31" s="79"/>
      <c r="H31" s="32">
        <v>0.44508813016146931</v>
      </c>
      <c r="I31" s="32"/>
      <c r="J31" s="78">
        <v>9.3737406302893511E-2</v>
      </c>
      <c r="K31" s="79"/>
      <c r="L31" s="32">
        <v>-7.2339615457833739E-3</v>
      </c>
      <c r="M31" s="32"/>
      <c r="N31" s="78">
        <v>8.21643286573146E-2</v>
      </c>
      <c r="O31" s="79"/>
      <c r="P31" s="32">
        <v>0.16107706080848416</v>
      </c>
      <c r="Q31" s="71"/>
      <c r="R31" s="78">
        <v>0.15326000530082173</v>
      </c>
      <c r="S31" s="95"/>
      <c r="T31" s="78">
        <v>-0.23544403058223873</v>
      </c>
      <c r="U31" s="35"/>
    </row>
    <row r="32" spans="1:21" ht="13.2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81"/>
      <c r="O32" s="82"/>
      <c r="P32" s="36"/>
      <c r="Q32" s="36"/>
      <c r="R32" s="83"/>
      <c r="S32" s="96"/>
      <c r="T32" s="36"/>
      <c r="U32" s="34"/>
    </row>
    <row r="33" spans="2:21" ht="14.7" customHeight="1">
      <c r="B33" s="15" t="s">
        <v>150</v>
      </c>
      <c r="N33" s="12"/>
      <c r="P33" s="12"/>
      <c r="R33" s="12" t="s">
        <v>287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D31 F31 H31 J31 L31 N31 P31 R31 T31">
    <cfRule type="cellIs" dxfId="8" priority="3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topLeftCell="A7" zoomScaleNormal="100" zoomScaleSheetLayoutView="70" zoomScalePageLayoutView="90" workbookViewId="0">
      <selection activeCell="H15" sqref="H15"/>
    </sheetView>
  </sheetViews>
  <sheetFormatPr baseColWidth="10" defaultColWidth="11.44140625" defaultRowHeight="12.75" customHeight="1"/>
  <cols>
    <col min="1" max="1" width="4.6640625" style="1" customWidth="1"/>
    <col min="2" max="2" width="8.5546875" customWidth="1"/>
    <col min="3" max="3" width="12.33203125" customWidth="1"/>
    <col min="4" max="4" width="8.33203125" customWidth="1"/>
    <col min="5" max="5" width="1.5546875" customWidth="1"/>
    <col min="6" max="6" width="9" customWidth="1"/>
    <col min="7" max="7" width="1.6640625" customWidth="1"/>
    <col min="8" max="8" width="8.6640625" customWidth="1"/>
    <col min="9" max="9" width="1.6640625" customWidth="1"/>
    <col min="10" max="10" width="8.6640625" customWidth="1"/>
    <col min="11" max="11" width="1.6640625" customWidth="1"/>
    <col min="12" max="12" width="9.44140625" customWidth="1"/>
    <col min="13" max="13" width="1.6640625" customWidth="1"/>
    <col min="14" max="14" width="9" customWidth="1"/>
    <col min="15" max="15" width="1.6640625" customWidth="1"/>
    <col min="16" max="16" width="8.6640625" customWidth="1"/>
    <col min="17" max="17" width="1.6640625" customWidth="1"/>
  </cols>
  <sheetData>
    <row r="1" spans="1:17" ht="29.25" customHeight="1" thickBot="1">
      <c r="B1" s="919" t="s">
        <v>436</v>
      </c>
      <c r="C1" s="919"/>
      <c r="D1" s="919"/>
      <c r="E1" s="919"/>
      <c r="F1" s="919"/>
      <c r="G1" s="919"/>
      <c r="H1" s="919"/>
      <c r="I1" s="919"/>
      <c r="J1" s="919"/>
      <c r="K1" s="919"/>
      <c r="L1" s="919"/>
      <c r="M1" s="919"/>
      <c r="N1" s="919"/>
      <c r="O1" s="919"/>
      <c r="P1" s="919"/>
      <c r="Q1" s="919"/>
    </row>
    <row r="2" spans="1:17" ht="24" customHeight="1" thickBot="1">
      <c r="B2" s="926"/>
      <c r="C2" s="927"/>
      <c r="D2" s="914" t="s">
        <v>194</v>
      </c>
      <c r="E2" s="915"/>
      <c r="F2" s="914" t="s">
        <v>196</v>
      </c>
      <c r="G2" s="915"/>
      <c r="H2" s="915"/>
      <c r="I2" s="915"/>
      <c r="J2" s="915"/>
      <c r="K2" s="915"/>
      <c r="L2" s="914" t="s">
        <v>195</v>
      </c>
      <c r="M2" s="915"/>
      <c r="N2" s="915"/>
      <c r="O2" s="915"/>
      <c r="P2" s="915"/>
      <c r="Q2" s="925"/>
    </row>
    <row r="3" spans="1:17" ht="53.25" customHeight="1" thickBot="1">
      <c r="B3" s="928"/>
      <c r="C3" s="929"/>
      <c r="D3" s="911"/>
      <c r="E3" s="911"/>
      <c r="F3" s="920" t="s">
        <v>197</v>
      </c>
      <c r="G3" s="921"/>
      <c r="H3" s="922" t="s">
        <v>198</v>
      </c>
      <c r="I3" s="923"/>
      <c r="J3" s="921" t="s">
        <v>199</v>
      </c>
      <c r="K3" s="921"/>
      <c r="L3" s="920" t="s">
        <v>197</v>
      </c>
      <c r="M3" s="921"/>
      <c r="N3" s="922" t="s">
        <v>198</v>
      </c>
      <c r="O3" s="921"/>
      <c r="P3" s="920" t="s">
        <v>199</v>
      </c>
      <c r="Q3" s="924"/>
    </row>
    <row r="4" spans="1:17" ht="12.75" customHeight="1">
      <c r="B4" s="4" t="s">
        <v>7</v>
      </c>
      <c r="C4" s="10"/>
      <c r="D4" s="40"/>
      <c r="E4" s="85"/>
      <c r="F4" s="2"/>
      <c r="G4" s="85"/>
      <c r="H4" s="42"/>
      <c r="I4" s="86"/>
      <c r="J4" s="40"/>
      <c r="K4" s="85"/>
      <c r="L4" s="2"/>
      <c r="M4" s="85"/>
      <c r="N4" s="42"/>
      <c r="O4" s="86"/>
      <c r="P4" s="40"/>
      <c r="Q4" s="84"/>
    </row>
    <row r="5" spans="1:17" ht="13.5" customHeight="1">
      <c r="A5" s="1">
        <v>23</v>
      </c>
      <c r="B5" s="904">
        <v>44119</v>
      </c>
      <c r="C5" s="916"/>
      <c r="D5" s="28">
        <v>229</v>
      </c>
      <c r="E5" s="211">
        <v>0</v>
      </c>
      <c r="F5" s="14">
        <v>3</v>
      </c>
      <c r="G5" s="211">
        <v>0</v>
      </c>
      <c r="H5" s="43">
        <v>40</v>
      </c>
      <c r="I5" s="210">
        <v>0</v>
      </c>
      <c r="J5" s="28">
        <v>75</v>
      </c>
      <c r="K5" s="211">
        <v>0</v>
      </c>
      <c r="L5" s="14">
        <v>1</v>
      </c>
      <c r="M5" s="211">
        <v>0</v>
      </c>
      <c r="N5" s="43">
        <v>31</v>
      </c>
      <c r="O5" s="210">
        <v>0</v>
      </c>
      <c r="P5" s="28">
        <v>79</v>
      </c>
      <c r="Q5" s="212">
        <v>0</v>
      </c>
    </row>
    <row r="6" spans="1:17" ht="13.5" customHeight="1">
      <c r="A6" s="1">
        <v>22</v>
      </c>
      <c r="B6" s="904">
        <v>44150</v>
      </c>
      <c r="C6" s="916"/>
      <c r="D6" s="28">
        <v>247</v>
      </c>
      <c r="E6" s="211">
        <v>0</v>
      </c>
      <c r="F6" s="14">
        <v>0</v>
      </c>
      <c r="G6" s="211">
        <v>0</v>
      </c>
      <c r="H6" s="43">
        <v>34</v>
      </c>
      <c r="I6" s="210">
        <v>0</v>
      </c>
      <c r="J6" s="28">
        <v>87</v>
      </c>
      <c r="K6" s="211">
        <v>0</v>
      </c>
      <c r="L6" s="14">
        <v>2</v>
      </c>
      <c r="M6" s="211">
        <v>0</v>
      </c>
      <c r="N6" s="43">
        <v>40</v>
      </c>
      <c r="O6" s="210">
        <v>0</v>
      </c>
      <c r="P6" s="28">
        <v>84</v>
      </c>
      <c r="Q6" s="212">
        <v>0</v>
      </c>
    </row>
    <row r="7" spans="1:17" ht="13.5" customHeight="1">
      <c r="A7" s="1">
        <v>21</v>
      </c>
      <c r="B7" s="904">
        <v>44180</v>
      </c>
      <c r="C7" s="916"/>
      <c r="D7" s="28">
        <v>236</v>
      </c>
      <c r="E7" s="211">
        <v>0</v>
      </c>
      <c r="F7" s="14">
        <v>0</v>
      </c>
      <c r="G7" s="211">
        <v>0</v>
      </c>
      <c r="H7" s="43">
        <v>20</v>
      </c>
      <c r="I7" s="210">
        <v>0</v>
      </c>
      <c r="J7" s="28">
        <v>93</v>
      </c>
      <c r="K7" s="211">
        <v>0</v>
      </c>
      <c r="L7" s="14">
        <v>0</v>
      </c>
      <c r="M7" s="211">
        <v>0</v>
      </c>
      <c r="N7" s="43">
        <v>21</v>
      </c>
      <c r="O7" s="210">
        <v>0</v>
      </c>
      <c r="P7" s="28">
        <v>102</v>
      </c>
      <c r="Q7" s="212">
        <v>0</v>
      </c>
    </row>
    <row r="8" spans="1:17" ht="13.5" customHeight="1">
      <c r="A8" s="1">
        <v>20</v>
      </c>
      <c r="B8" s="904">
        <v>44211</v>
      </c>
      <c r="C8" s="916"/>
      <c r="D8" s="28">
        <v>1271</v>
      </c>
      <c r="E8" s="211">
        <v>0</v>
      </c>
      <c r="F8" s="14">
        <v>17</v>
      </c>
      <c r="G8" s="211">
        <v>0</v>
      </c>
      <c r="H8" s="43">
        <v>151</v>
      </c>
      <c r="I8" s="210">
        <v>0</v>
      </c>
      <c r="J8" s="28">
        <v>456</v>
      </c>
      <c r="K8" s="211">
        <v>0</v>
      </c>
      <c r="L8" s="14">
        <v>8</v>
      </c>
      <c r="M8" s="211">
        <v>0</v>
      </c>
      <c r="N8" s="43">
        <v>160</v>
      </c>
      <c r="O8" s="210">
        <v>0</v>
      </c>
      <c r="P8" s="28">
        <v>479</v>
      </c>
      <c r="Q8" s="212">
        <v>0</v>
      </c>
    </row>
    <row r="9" spans="1:17" ht="13.5" customHeight="1">
      <c r="A9" s="1">
        <v>19</v>
      </c>
      <c r="B9" s="904">
        <v>44242</v>
      </c>
      <c r="C9" s="916"/>
      <c r="D9" s="28">
        <v>319</v>
      </c>
      <c r="E9" s="211">
        <v>0</v>
      </c>
      <c r="F9" s="14">
        <v>2</v>
      </c>
      <c r="G9" s="211">
        <v>0</v>
      </c>
      <c r="H9" s="43">
        <v>34</v>
      </c>
      <c r="I9" s="210">
        <v>0</v>
      </c>
      <c r="J9" s="28">
        <v>124</v>
      </c>
      <c r="K9" s="211">
        <v>0</v>
      </c>
      <c r="L9" s="14">
        <v>4</v>
      </c>
      <c r="M9" s="211">
        <v>0</v>
      </c>
      <c r="N9" s="43">
        <v>29</v>
      </c>
      <c r="O9" s="210">
        <v>0</v>
      </c>
      <c r="P9" s="28">
        <v>126</v>
      </c>
      <c r="Q9" s="212">
        <v>0</v>
      </c>
    </row>
    <row r="10" spans="1:17" ht="13.5" customHeight="1">
      <c r="A10" s="1">
        <v>18</v>
      </c>
      <c r="B10" s="904">
        <v>44270</v>
      </c>
      <c r="C10" s="916"/>
      <c r="D10" s="28">
        <v>358</v>
      </c>
      <c r="E10" s="211">
        <v>0</v>
      </c>
      <c r="F10" s="14">
        <v>0</v>
      </c>
      <c r="G10" s="211">
        <v>0</v>
      </c>
      <c r="H10" s="43">
        <v>28</v>
      </c>
      <c r="I10" s="210">
        <v>0</v>
      </c>
      <c r="J10" s="28">
        <v>152</v>
      </c>
      <c r="K10" s="211">
        <v>0</v>
      </c>
      <c r="L10" s="14">
        <v>2</v>
      </c>
      <c r="M10" s="211">
        <v>0</v>
      </c>
      <c r="N10" s="43">
        <v>33</v>
      </c>
      <c r="O10" s="210">
        <v>0</v>
      </c>
      <c r="P10" s="28">
        <v>143</v>
      </c>
      <c r="Q10" s="212">
        <v>0</v>
      </c>
    </row>
    <row r="11" spans="1:17" ht="13.5" customHeight="1">
      <c r="A11" s="1">
        <v>17</v>
      </c>
      <c r="B11" s="904">
        <v>44301</v>
      </c>
      <c r="C11" s="916"/>
      <c r="D11" s="28">
        <v>4051</v>
      </c>
      <c r="E11" s="211">
        <v>0</v>
      </c>
      <c r="F11" s="14">
        <v>2</v>
      </c>
      <c r="G11" s="211">
        <v>0</v>
      </c>
      <c r="H11" s="43">
        <v>509</v>
      </c>
      <c r="I11" s="210">
        <v>0</v>
      </c>
      <c r="J11" s="28">
        <v>1237</v>
      </c>
      <c r="K11" s="211">
        <v>0</v>
      </c>
      <c r="L11" s="14">
        <v>4</v>
      </c>
      <c r="M11" s="211">
        <v>0</v>
      </c>
      <c r="N11" s="43">
        <v>669</v>
      </c>
      <c r="O11" s="210">
        <v>0</v>
      </c>
      <c r="P11" s="28">
        <v>1630</v>
      </c>
      <c r="Q11" s="212">
        <v>0</v>
      </c>
    </row>
    <row r="12" spans="1:17" ht="13.5" customHeight="1">
      <c r="A12" s="1">
        <v>16</v>
      </c>
      <c r="B12" s="904">
        <v>44331</v>
      </c>
      <c r="C12" s="916"/>
      <c r="D12" s="28">
        <v>174</v>
      </c>
      <c r="E12" s="211">
        <v>0</v>
      </c>
      <c r="F12" s="14">
        <v>2</v>
      </c>
      <c r="G12" s="211">
        <v>0</v>
      </c>
      <c r="H12" s="43">
        <v>25</v>
      </c>
      <c r="I12" s="210">
        <v>0</v>
      </c>
      <c r="J12" s="28">
        <v>56</v>
      </c>
      <c r="K12" s="211">
        <v>0</v>
      </c>
      <c r="L12" s="14">
        <v>7</v>
      </c>
      <c r="M12" s="211">
        <v>0</v>
      </c>
      <c r="N12" s="43">
        <v>34</v>
      </c>
      <c r="O12" s="210">
        <v>0</v>
      </c>
      <c r="P12" s="28">
        <v>50</v>
      </c>
      <c r="Q12" s="212">
        <v>0</v>
      </c>
    </row>
    <row r="13" spans="1:17" ht="13.5" customHeight="1">
      <c r="A13" s="1">
        <v>15</v>
      </c>
      <c r="B13" s="904">
        <v>44362</v>
      </c>
      <c r="C13" s="916"/>
      <c r="D13" s="28">
        <v>607</v>
      </c>
      <c r="E13" s="211">
        <v>0</v>
      </c>
      <c r="F13" s="14">
        <v>12</v>
      </c>
      <c r="G13" s="211">
        <v>0</v>
      </c>
      <c r="H13" s="43">
        <v>103</v>
      </c>
      <c r="I13" s="210">
        <v>0</v>
      </c>
      <c r="J13" s="28">
        <v>229</v>
      </c>
      <c r="K13" s="211">
        <v>0</v>
      </c>
      <c r="L13" s="14">
        <v>6</v>
      </c>
      <c r="M13" s="211">
        <v>0</v>
      </c>
      <c r="N13" s="43">
        <v>54</v>
      </c>
      <c r="O13" s="210">
        <v>0</v>
      </c>
      <c r="P13" s="28">
        <v>203</v>
      </c>
      <c r="Q13" s="212">
        <v>0</v>
      </c>
    </row>
    <row r="14" spans="1:17" ht="13.5" customHeight="1">
      <c r="A14" s="1">
        <v>14</v>
      </c>
      <c r="B14" s="904">
        <v>44392</v>
      </c>
      <c r="C14" s="916"/>
      <c r="D14" s="28">
        <v>309</v>
      </c>
      <c r="E14" s="211">
        <v>0</v>
      </c>
      <c r="F14" s="14">
        <v>2</v>
      </c>
      <c r="G14" s="211">
        <v>0</v>
      </c>
      <c r="H14" s="43">
        <v>45</v>
      </c>
      <c r="I14" s="210">
        <v>0</v>
      </c>
      <c r="J14" s="28">
        <v>110</v>
      </c>
      <c r="K14" s="211">
        <v>0</v>
      </c>
      <c r="L14" s="14">
        <v>4</v>
      </c>
      <c r="M14" s="211">
        <v>0</v>
      </c>
      <c r="N14" s="43">
        <v>43</v>
      </c>
      <c r="O14" s="210">
        <v>0</v>
      </c>
      <c r="P14" s="28">
        <v>105</v>
      </c>
      <c r="Q14" s="212">
        <v>0</v>
      </c>
    </row>
    <row r="15" spans="1:17" ht="13.5" customHeight="1">
      <c r="A15" s="1">
        <v>13</v>
      </c>
      <c r="B15" s="904">
        <v>44423</v>
      </c>
      <c r="C15" s="916"/>
      <c r="D15" s="28">
        <v>332</v>
      </c>
      <c r="E15" s="211">
        <v>0</v>
      </c>
      <c r="F15" s="14">
        <v>1</v>
      </c>
      <c r="G15" s="211">
        <v>0</v>
      </c>
      <c r="H15" s="43">
        <v>17</v>
      </c>
      <c r="I15" s="210">
        <v>0</v>
      </c>
      <c r="J15" s="28">
        <v>129</v>
      </c>
      <c r="K15" s="211">
        <v>0</v>
      </c>
      <c r="L15" s="14">
        <v>3</v>
      </c>
      <c r="M15" s="211">
        <v>0</v>
      </c>
      <c r="N15" s="43">
        <v>32</v>
      </c>
      <c r="O15" s="210">
        <v>0</v>
      </c>
      <c r="P15" s="28">
        <v>150</v>
      </c>
      <c r="Q15" s="212">
        <v>0</v>
      </c>
    </row>
    <row r="16" spans="1:17" ht="13.5" customHeight="1">
      <c r="A16" s="1">
        <v>12</v>
      </c>
      <c r="B16" s="904">
        <v>44454</v>
      </c>
      <c r="C16" s="916"/>
      <c r="D16" s="28">
        <v>1225</v>
      </c>
      <c r="E16" s="211">
        <v>0</v>
      </c>
      <c r="F16" s="14">
        <v>1</v>
      </c>
      <c r="G16" s="211">
        <v>0</v>
      </c>
      <c r="H16" s="43">
        <v>26</v>
      </c>
      <c r="I16" s="210">
        <v>0</v>
      </c>
      <c r="J16" s="28">
        <v>536</v>
      </c>
      <c r="K16" s="211">
        <v>0</v>
      </c>
      <c r="L16" s="14">
        <v>2</v>
      </c>
      <c r="M16" s="211">
        <v>0</v>
      </c>
      <c r="N16" s="43">
        <v>16</v>
      </c>
      <c r="O16" s="210">
        <v>0</v>
      </c>
      <c r="P16" s="28">
        <v>644</v>
      </c>
      <c r="Q16" s="212">
        <v>0</v>
      </c>
    </row>
    <row r="17" spans="1:17" ht="13.5" customHeight="1">
      <c r="A17" s="1">
        <v>11</v>
      </c>
      <c r="B17" s="904">
        <v>44484</v>
      </c>
      <c r="C17" s="916"/>
      <c r="D17" s="28">
        <v>292</v>
      </c>
      <c r="E17" s="211">
        <v>0</v>
      </c>
      <c r="F17" s="14">
        <v>3</v>
      </c>
      <c r="G17" s="211">
        <v>0</v>
      </c>
      <c r="H17" s="43">
        <v>28</v>
      </c>
      <c r="I17" s="210">
        <v>0</v>
      </c>
      <c r="J17" s="28">
        <v>99</v>
      </c>
      <c r="K17" s="211">
        <v>0</v>
      </c>
      <c r="L17" s="14">
        <v>0</v>
      </c>
      <c r="M17" s="211">
        <v>0</v>
      </c>
      <c r="N17" s="43">
        <v>29</v>
      </c>
      <c r="O17" s="210">
        <v>0</v>
      </c>
      <c r="P17" s="28">
        <v>133</v>
      </c>
      <c r="Q17" s="212">
        <v>0</v>
      </c>
    </row>
    <row r="18" spans="1:17" ht="13.5" customHeight="1">
      <c r="A18" s="1">
        <v>10</v>
      </c>
      <c r="B18" s="904">
        <v>44515</v>
      </c>
      <c r="C18" s="916"/>
      <c r="D18" s="28">
        <v>282</v>
      </c>
      <c r="E18" s="211">
        <v>0</v>
      </c>
      <c r="F18" s="14">
        <v>1</v>
      </c>
      <c r="G18" s="211">
        <v>0</v>
      </c>
      <c r="H18" s="43">
        <v>12</v>
      </c>
      <c r="I18" s="210">
        <v>0</v>
      </c>
      <c r="J18" s="28">
        <v>112</v>
      </c>
      <c r="K18" s="211">
        <v>0</v>
      </c>
      <c r="L18" s="14">
        <v>3</v>
      </c>
      <c r="M18" s="211">
        <v>0</v>
      </c>
      <c r="N18" s="43">
        <v>17</v>
      </c>
      <c r="O18" s="210">
        <v>0</v>
      </c>
      <c r="P18" s="28">
        <v>137</v>
      </c>
      <c r="Q18" s="212">
        <v>0</v>
      </c>
    </row>
    <row r="19" spans="1:17" ht="13.5" customHeight="1">
      <c r="A19" s="1">
        <v>9</v>
      </c>
      <c r="B19" s="904">
        <v>44545</v>
      </c>
      <c r="C19" s="916"/>
      <c r="D19" s="28">
        <v>416</v>
      </c>
      <c r="E19" s="211">
        <v>0</v>
      </c>
      <c r="F19" s="14">
        <v>0</v>
      </c>
      <c r="G19" s="211">
        <v>0</v>
      </c>
      <c r="H19" s="43">
        <v>13</v>
      </c>
      <c r="I19" s="210">
        <v>0</v>
      </c>
      <c r="J19" s="28">
        <v>169</v>
      </c>
      <c r="K19" s="211">
        <v>0</v>
      </c>
      <c r="L19" s="14">
        <v>2</v>
      </c>
      <c r="M19" s="211">
        <v>0</v>
      </c>
      <c r="N19" s="43">
        <v>7</v>
      </c>
      <c r="O19" s="210">
        <v>0</v>
      </c>
      <c r="P19" s="28">
        <v>225</v>
      </c>
      <c r="Q19" s="212">
        <v>0</v>
      </c>
    </row>
    <row r="20" spans="1:17" ht="13.5" customHeight="1">
      <c r="A20" s="1">
        <v>8</v>
      </c>
      <c r="B20" s="904">
        <v>44576</v>
      </c>
      <c r="C20" s="916"/>
      <c r="D20" s="28">
        <v>224</v>
      </c>
      <c r="E20" s="211">
        <v>0</v>
      </c>
      <c r="F20" s="14">
        <v>4</v>
      </c>
      <c r="G20" s="211">
        <v>0</v>
      </c>
      <c r="H20" s="43">
        <v>24</v>
      </c>
      <c r="I20" s="210">
        <v>0</v>
      </c>
      <c r="J20" s="28">
        <v>85</v>
      </c>
      <c r="K20" s="211">
        <v>0</v>
      </c>
      <c r="L20" s="14">
        <v>3</v>
      </c>
      <c r="M20" s="211">
        <v>0</v>
      </c>
      <c r="N20" s="43">
        <v>17</v>
      </c>
      <c r="O20" s="210">
        <v>0</v>
      </c>
      <c r="P20" s="28">
        <v>91</v>
      </c>
      <c r="Q20" s="212">
        <v>0</v>
      </c>
    </row>
    <row r="21" spans="1:17" ht="13.5" customHeight="1">
      <c r="A21" s="1">
        <v>7</v>
      </c>
      <c r="B21" s="904">
        <v>44607</v>
      </c>
      <c r="C21" s="916"/>
      <c r="D21" s="28">
        <v>208</v>
      </c>
      <c r="E21" s="211">
        <v>0</v>
      </c>
      <c r="F21" s="14">
        <v>2</v>
      </c>
      <c r="G21" s="211">
        <v>0</v>
      </c>
      <c r="H21" s="43">
        <v>21</v>
      </c>
      <c r="I21" s="210">
        <v>0</v>
      </c>
      <c r="J21" s="28">
        <v>78</v>
      </c>
      <c r="K21" s="211">
        <v>0</v>
      </c>
      <c r="L21" s="14">
        <v>3</v>
      </c>
      <c r="M21" s="211">
        <v>0</v>
      </c>
      <c r="N21" s="43">
        <v>19</v>
      </c>
      <c r="O21" s="210">
        <v>0</v>
      </c>
      <c r="P21" s="28">
        <v>85</v>
      </c>
      <c r="Q21" s="212">
        <v>0</v>
      </c>
    </row>
    <row r="22" spans="1:17" ht="13.5" customHeight="1">
      <c r="A22" s="1">
        <v>6</v>
      </c>
      <c r="B22" s="904">
        <v>44635</v>
      </c>
      <c r="C22" s="916"/>
      <c r="D22" s="28">
        <v>388</v>
      </c>
      <c r="E22" s="211">
        <v>0</v>
      </c>
      <c r="F22" s="14">
        <v>9</v>
      </c>
      <c r="G22" s="211">
        <v>0</v>
      </c>
      <c r="H22" s="43">
        <v>27</v>
      </c>
      <c r="I22" s="210">
        <v>0</v>
      </c>
      <c r="J22" s="28">
        <v>140</v>
      </c>
      <c r="K22" s="211">
        <v>0</v>
      </c>
      <c r="L22" s="14">
        <v>3</v>
      </c>
      <c r="M22" s="211">
        <v>0</v>
      </c>
      <c r="N22" s="43">
        <v>33</v>
      </c>
      <c r="O22" s="210">
        <v>0</v>
      </c>
      <c r="P22" s="28">
        <v>176</v>
      </c>
      <c r="Q22" s="212">
        <v>0</v>
      </c>
    </row>
    <row r="23" spans="1:17" ht="13.5" customHeight="1">
      <c r="A23" s="1">
        <v>5</v>
      </c>
      <c r="B23" s="904">
        <v>44666</v>
      </c>
      <c r="C23" s="916"/>
      <c r="D23" s="28">
        <v>215</v>
      </c>
      <c r="E23" s="211">
        <v>0</v>
      </c>
      <c r="F23" s="14">
        <v>2</v>
      </c>
      <c r="G23" s="211">
        <v>0</v>
      </c>
      <c r="H23" s="43">
        <v>16</v>
      </c>
      <c r="I23" s="210">
        <v>0</v>
      </c>
      <c r="J23" s="28">
        <v>70</v>
      </c>
      <c r="K23" s="211">
        <v>0</v>
      </c>
      <c r="L23" s="14">
        <v>1</v>
      </c>
      <c r="M23" s="211">
        <v>0</v>
      </c>
      <c r="N23" s="43">
        <v>40</v>
      </c>
      <c r="O23" s="210">
        <v>0</v>
      </c>
      <c r="P23" s="28">
        <v>86</v>
      </c>
      <c r="Q23" s="212">
        <v>0</v>
      </c>
    </row>
    <row r="24" spans="1:17" ht="13.5" customHeight="1">
      <c r="A24" s="1">
        <v>4</v>
      </c>
      <c r="B24" s="904">
        <v>44696</v>
      </c>
      <c r="C24" s="916"/>
      <c r="D24" s="28">
        <v>638</v>
      </c>
      <c r="E24" s="211">
        <v>0</v>
      </c>
      <c r="F24" s="14">
        <v>9</v>
      </c>
      <c r="G24" s="211">
        <v>0</v>
      </c>
      <c r="H24" s="43">
        <v>44</v>
      </c>
      <c r="I24" s="210">
        <v>0</v>
      </c>
      <c r="J24" s="28">
        <v>209</v>
      </c>
      <c r="K24" s="211">
        <v>0</v>
      </c>
      <c r="L24" s="14">
        <v>4</v>
      </c>
      <c r="M24" s="211">
        <v>0</v>
      </c>
      <c r="N24" s="43">
        <v>52</v>
      </c>
      <c r="O24" s="210">
        <v>0</v>
      </c>
      <c r="P24" s="28">
        <v>320</v>
      </c>
      <c r="Q24" s="212">
        <v>0</v>
      </c>
    </row>
    <row r="25" spans="1:17" ht="13.5" customHeight="1">
      <c r="A25" s="1">
        <v>3</v>
      </c>
      <c r="B25" s="904">
        <v>44727</v>
      </c>
      <c r="C25" s="916"/>
      <c r="D25" s="28">
        <v>235</v>
      </c>
      <c r="E25" s="211">
        <v>0</v>
      </c>
      <c r="F25" s="14">
        <v>2</v>
      </c>
      <c r="G25" s="211">
        <v>0</v>
      </c>
      <c r="H25" s="43">
        <v>31</v>
      </c>
      <c r="I25" s="210">
        <v>0</v>
      </c>
      <c r="J25" s="28">
        <v>70</v>
      </c>
      <c r="K25" s="211">
        <v>0</v>
      </c>
      <c r="L25" s="14">
        <v>2</v>
      </c>
      <c r="M25" s="211">
        <v>0</v>
      </c>
      <c r="N25" s="43">
        <v>27</v>
      </c>
      <c r="O25" s="210">
        <v>0</v>
      </c>
      <c r="P25" s="28">
        <v>103</v>
      </c>
      <c r="Q25" s="212">
        <v>0</v>
      </c>
    </row>
    <row r="26" spans="1:17" ht="13.5" customHeight="1">
      <c r="A26" s="1">
        <v>2</v>
      </c>
      <c r="B26" s="904">
        <v>44757</v>
      </c>
      <c r="C26" s="916"/>
      <c r="D26" s="28">
        <v>152</v>
      </c>
      <c r="E26" s="211">
        <v>0</v>
      </c>
      <c r="F26" s="14">
        <v>1</v>
      </c>
      <c r="G26" s="211">
        <v>0</v>
      </c>
      <c r="H26" s="43">
        <v>16</v>
      </c>
      <c r="I26" s="210">
        <v>0</v>
      </c>
      <c r="J26" s="28">
        <v>43</v>
      </c>
      <c r="K26" s="211">
        <v>0</v>
      </c>
      <c r="L26" s="14">
        <v>2</v>
      </c>
      <c r="M26" s="211">
        <v>0</v>
      </c>
      <c r="N26" s="43">
        <v>22</v>
      </c>
      <c r="O26" s="210">
        <v>0</v>
      </c>
      <c r="P26" s="28">
        <v>68</v>
      </c>
      <c r="Q26" s="212">
        <v>0</v>
      </c>
    </row>
    <row r="27" spans="1:17" ht="13.5" customHeight="1">
      <c r="A27" s="1">
        <v>1</v>
      </c>
      <c r="B27" s="904">
        <v>44788</v>
      </c>
      <c r="C27" s="916"/>
      <c r="D27" s="28">
        <v>194</v>
      </c>
      <c r="E27" s="211">
        <v>0</v>
      </c>
      <c r="F27" s="14">
        <v>2</v>
      </c>
      <c r="G27" s="211">
        <v>0</v>
      </c>
      <c r="H27" s="43">
        <v>25</v>
      </c>
      <c r="I27" s="210">
        <v>0</v>
      </c>
      <c r="J27" s="28">
        <v>73</v>
      </c>
      <c r="K27" s="211">
        <v>0</v>
      </c>
      <c r="L27" s="14">
        <v>3</v>
      </c>
      <c r="M27" s="211">
        <v>0</v>
      </c>
      <c r="N27" s="43">
        <v>29</v>
      </c>
      <c r="O27" s="210">
        <v>0</v>
      </c>
      <c r="P27" s="28">
        <v>62</v>
      </c>
      <c r="Q27" s="212">
        <v>0</v>
      </c>
    </row>
    <row r="28" spans="1:17" ht="13.5" customHeight="1">
      <c r="A28" s="1">
        <v>0</v>
      </c>
      <c r="B28" s="904">
        <v>44819</v>
      </c>
      <c r="C28" s="916"/>
      <c r="D28" s="28">
        <v>333</v>
      </c>
      <c r="E28" s="211">
        <v>0</v>
      </c>
      <c r="F28" s="14">
        <v>2</v>
      </c>
      <c r="G28" s="211">
        <v>0</v>
      </c>
      <c r="H28" s="43">
        <v>28</v>
      </c>
      <c r="I28" s="210">
        <v>0</v>
      </c>
      <c r="J28" s="28">
        <v>124</v>
      </c>
      <c r="K28" s="211">
        <v>0</v>
      </c>
      <c r="L28" s="14">
        <v>3</v>
      </c>
      <c r="M28" s="211">
        <v>0</v>
      </c>
      <c r="N28" s="43">
        <v>49</v>
      </c>
      <c r="O28" s="210">
        <v>0</v>
      </c>
      <c r="P28" s="28">
        <v>127</v>
      </c>
      <c r="Q28" s="212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902" t="s">
        <v>467</v>
      </c>
      <c r="C30" s="917"/>
      <c r="D30" s="72">
        <v>2587</v>
      </c>
      <c r="E30" s="30"/>
      <c r="F30" s="72">
        <v>33</v>
      </c>
      <c r="G30" s="76"/>
      <c r="H30" s="72">
        <v>232</v>
      </c>
      <c r="I30" s="76"/>
      <c r="J30" s="72">
        <v>892</v>
      </c>
      <c r="K30" s="68"/>
      <c r="L30" s="72">
        <v>24</v>
      </c>
      <c r="M30" s="76"/>
      <c r="N30" s="72">
        <v>288</v>
      </c>
      <c r="O30" s="76"/>
      <c r="P30" s="72">
        <v>1118</v>
      </c>
      <c r="Q30" s="35"/>
    </row>
    <row r="31" spans="1:17" ht="13.5" customHeight="1">
      <c r="A31" s="1">
        <v>2021</v>
      </c>
      <c r="B31" s="902" t="s">
        <v>468</v>
      </c>
      <c r="C31" s="917"/>
      <c r="D31" s="73">
        <v>8646</v>
      </c>
      <c r="E31" s="11"/>
      <c r="F31" s="73">
        <v>39</v>
      </c>
      <c r="G31" s="66"/>
      <c r="H31" s="73">
        <v>938</v>
      </c>
      <c r="I31" s="66"/>
      <c r="J31" s="73">
        <v>3029</v>
      </c>
      <c r="K31" s="39"/>
      <c r="L31" s="73">
        <v>40</v>
      </c>
      <c r="M31" s="66"/>
      <c r="N31" s="73">
        <v>1070</v>
      </c>
      <c r="O31" s="66"/>
      <c r="P31" s="73">
        <v>3530</v>
      </c>
      <c r="Q31" s="98"/>
    </row>
    <row r="32" spans="1:17" ht="13.5" customHeight="1">
      <c r="B32" s="676" t="s">
        <v>5</v>
      </c>
      <c r="C32" s="60" t="s">
        <v>469</v>
      </c>
      <c r="D32" s="32">
        <v>-0.70078649086282674</v>
      </c>
      <c r="E32" s="71"/>
      <c r="F32" s="80">
        <v>-0.15384615384615385</v>
      </c>
      <c r="G32" s="32"/>
      <c r="H32" s="78">
        <v>-0.75266524520255862</v>
      </c>
      <c r="I32" s="79"/>
      <c r="J32" s="32">
        <v>-0.70551337074942233</v>
      </c>
      <c r="K32" s="32"/>
      <c r="L32" s="80">
        <v>-0.4</v>
      </c>
      <c r="M32" s="32"/>
      <c r="N32" s="78">
        <v>-0.7308411214953271</v>
      </c>
      <c r="O32" s="79"/>
      <c r="P32" s="32">
        <v>-0.68328611898017</v>
      </c>
      <c r="Q32" s="98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81"/>
      <c r="O33" s="82"/>
      <c r="P33" s="36"/>
      <c r="Q33" s="34"/>
    </row>
    <row r="34" spans="2:17" ht="14.7" customHeight="1">
      <c r="B34" s="918" t="s">
        <v>435</v>
      </c>
      <c r="C34" s="918"/>
      <c r="D34" s="918"/>
      <c r="E34" s="918"/>
      <c r="F34" s="918"/>
      <c r="G34" s="918"/>
      <c r="H34" s="918"/>
      <c r="I34" s="918"/>
      <c r="J34" s="918"/>
      <c r="K34" s="918"/>
      <c r="L34" s="918"/>
      <c r="M34" s="918"/>
      <c r="N34" s="918"/>
      <c r="O34" s="918"/>
      <c r="P34" s="918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D32 F32 H32 J32 L32 N32 P32">
    <cfRule type="cellIs" dxfId="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topLeftCell="A7" zoomScaleNormal="100" zoomScalePageLayoutView="90" workbookViewId="0">
      <selection activeCell="E20" sqref="E20"/>
    </sheetView>
  </sheetViews>
  <sheetFormatPr baseColWidth="10" defaultColWidth="11.44140625" defaultRowHeight="12.75" customHeight="1"/>
  <cols>
    <col min="1" max="1" width="5.33203125" style="288" customWidth="1"/>
    <col min="2" max="2" width="8.88671875" style="33" customWidth="1"/>
    <col min="3" max="4" width="12.33203125" style="33" customWidth="1"/>
    <col min="5" max="5" width="11" style="33" customWidth="1"/>
    <col min="6" max="6" width="9.6640625" style="33" customWidth="1"/>
    <col min="7" max="7" width="1.6640625" style="225" customWidth="1"/>
    <col min="8" max="8" width="10.6640625" style="225" customWidth="1"/>
    <col min="9" max="9" width="8.6640625" style="33" customWidth="1"/>
    <col min="10" max="10" width="1.6640625" style="33" customWidth="1"/>
    <col min="11" max="11" width="9.6640625" style="33" customWidth="1"/>
    <col min="12" max="12" width="2.33203125" style="33" customWidth="1"/>
    <col min="13" max="13" width="9" style="33" customWidth="1"/>
    <col min="14" max="14" width="2.44140625" style="33" customWidth="1"/>
    <col min="15" max="16384" width="11.44140625" style="33"/>
  </cols>
  <sheetData>
    <row r="1" spans="1:14" ht="35.25" customHeight="1" thickBot="1">
      <c r="B1" s="831" t="s">
        <v>426</v>
      </c>
      <c r="C1" s="831"/>
      <c r="D1" s="831"/>
      <c r="E1" s="831"/>
      <c r="F1" s="831"/>
      <c r="G1" s="831"/>
      <c r="H1" s="831"/>
      <c r="I1" s="831"/>
      <c r="J1" s="831"/>
      <c r="K1" s="831"/>
      <c r="L1" s="831"/>
      <c r="M1" s="831"/>
      <c r="N1" s="831"/>
    </row>
    <row r="2" spans="1:14" ht="12.75" customHeight="1" thickBot="1">
      <c r="B2" s="822" t="s">
        <v>6</v>
      </c>
      <c r="C2" s="823"/>
      <c r="D2" s="939" t="s">
        <v>48</v>
      </c>
      <c r="E2" s="940"/>
      <c r="F2" s="940"/>
      <c r="G2" s="940"/>
      <c r="H2" s="941"/>
      <c r="I2" s="940"/>
      <c r="J2" s="940"/>
      <c r="K2" s="940"/>
      <c r="L2" s="940"/>
      <c r="M2" s="940"/>
      <c r="N2" s="942"/>
    </row>
    <row r="3" spans="1:14" ht="34.5" customHeight="1">
      <c r="B3" s="949"/>
      <c r="C3" s="950"/>
      <c r="D3" s="947" t="s">
        <v>407</v>
      </c>
      <c r="E3" s="930" t="s">
        <v>408</v>
      </c>
      <c r="F3" s="931"/>
      <c r="G3" s="932"/>
      <c r="H3" s="933" t="s">
        <v>132</v>
      </c>
      <c r="I3" s="934"/>
      <c r="J3" s="486"/>
      <c r="K3" s="943" t="s">
        <v>409</v>
      </c>
      <c r="L3" s="855"/>
      <c r="M3" s="935" t="s">
        <v>290</v>
      </c>
      <c r="N3" s="936"/>
    </row>
    <row r="4" spans="1:14" ht="34.200000000000003" customHeight="1" thickBot="1">
      <c r="A4" s="487"/>
      <c r="B4" s="488"/>
      <c r="C4" s="489"/>
      <c r="D4" s="948"/>
      <c r="E4" s="490" t="s">
        <v>201</v>
      </c>
      <c r="F4" s="491" t="s">
        <v>202</v>
      </c>
      <c r="G4" s="492"/>
      <c r="H4" s="490" t="s">
        <v>201</v>
      </c>
      <c r="I4" s="491" t="s">
        <v>202</v>
      </c>
      <c r="J4" s="493"/>
      <c r="K4" s="944"/>
      <c r="L4" s="938"/>
      <c r="M4" s="937"/>
      <c r="N4" s="938"/>
    </row>
    <row r="5" spans="1:14" ht="14.1" customHeight="1">
      <c r="A5" s="494"/>
      <c r="B5" s="945" t="s">
        <v>7</v>
      </c>
      <c r="C5" s="946"/>
      <c r="D5" s="432"/>
      <c r="E5" s="495"/>
      <c r="F5" s="432"/>
      <c r="G5" s="496"/>
      <c r="H5" s="146"/>
      <c r="I5" s="432"/>
      <c r="J5" s="447"/>
      <c r="L5" s="407"/>
      <c r="N5" s="297"/>
    </row>
    <row r="6" spans="1:14" ht="14.1" customHeight="1">
      <c r="A6" s="487">
        <v>23</v>
      </c>
      <c r="B6" s="858">
        <v>44119</v>
      </c>
      <c r="C6" s="859"/>
      <c r="D6" s="497">
        <v>1887</v>
      </c>
      <c r="E6" s="498">
        <v>1560</v>
      </c>
      <c r="F6" s="499">
        <v>166</v>
      </c>
      <c r="G6" s="402"/>
      <c r="H6" s="498">
        <v>3</v>
      </c>
      <c r="I6" s="499">
        <v>0</v>
      </c>
      <c r="J6" s="402"/>
      <c r="K6" s="499">
        <v>161</v>
      </c>
      <c r="L6" s="438"/>
      <c r="M6" s="500">
        <v>989</v>
      </c>
      <c r="N6" s="402"/>
    </row>
    <row r="7" spans="1:14" ht="14.1" customHeight="1">
      <c r="A7" s="487">
        <v>22</v>
      </c>
      <c r="B7" s="858">
        <v>44150</v>
      </c>
      <c r="C7" s="859"/>
      <c r="D7" s="497">
        <v>1607</v>
      </c>
      <c r="E7" s="498">
        <v>1226</v>
      </c>
      <c r="F7" s="499">
        <v>368</v>
      </c>
      <c r="G7" s="402"/>
      <c r="H7" s="498">
        <v>7</v>
      </c>
      <c r="I7" s="499">
        <v>0</v>
      </c>
      <c r="J7" s="402"/>
      <c r="K7" s="499">
        <v>13</v>
      </c>
      <c r="L7" s="438"/>
      <c r="M7" s="500">
        <v>685</v>
      </c>
      <c r="N7" s="402"/>
    </row>
    <row r="8" spans="1:14" ht="14.1" customHeight="1">
      <c r="A8" s="487">
        <v>21</v>
      </c>
      <c r="B8" s="858">
        <v>44180</v>
      </c>
      <c r="C8" s="859"/>
      <c r="D8" s="497">
        <v>912</v>
      </c>
      <c r="E8" s="498">
        <v>648</v>
      </c>
      <c r="F8" s="499">
        <v>237</v>
      </c>
      <c r="G8" s="402"/>
      <c r="H8" s="498">
        <v>7</v>
      </c>
      <c r="I8" s="499">
        <v>0</v>
      </c>
      <c r="J8" s="402"/>
      <c r="K8" s="499">
        <v>27</v>
      </c>
      <c r="L8" s="438"/>
      <c r="M8" s="500">
        <v>375</v>
      </c>
      <c r="N8" s="402"/>
    </row>
    <row r="9" spans="1:14" ht="14.1" customHeight="1">
      <c r="A9" s="288">
        <v>20</v>
      </c>
      <c r="B9" s="858">
        <v>44211</v>
      </c>
      <c r="C9" s="859"/>
      <c r="D9" s="497">
        <v>953</v>
      </c>
      <c r="E9" s="498">
        <v>759</v>
      </c>
      <c r="F9" s="499">
        <v>179</v>
      </c>
      <c r="G9" s="402"/>
      <c r="H9" s="498">
        <v>0</v>
      </c>
      <c r="I9" s="499">
        <v>0</v>
      </c>
      <c r="J9" s="402"/>
      <c r="K9" s="499">
        <v>15</v>
      </c>
      <c r="L9" s="438"/>
      <c r="M9" s="500">
        <v>416</v>
      </c>
      <c r="N9" s="402"/>
    </row>
    <row r="10" spans="1:14" ht="14.1" customHeight="1">
      <c r="A10" s="288">
        <v>19</v>
      </c>
      <c r="B10" s="858">
        <v>44242</v>
      </c>
      <c r="C10" s="859"/>
      <c r="D10" s="497">
        <v>450</v>
      </c>
      <c r="E10" s="498">
        <v>341</v>
      </c>
      <c r="F10" s="499">
        <v>92</v>
      </c>
      <c r="G10" s="402"/>
      <c r="H10" s="498">
        <v>0</v>
      </c>
      <c r="I10" s="499">
        <v>0</v>
      </c>
      <c r="J10" s="402"/>
      <c r="K10" s="499">
        <v>17</v>
      </c>
      <c r="L10" s="438"/>
      <c r="M10" s="500">
        <v>202</v>
      </c>
      <c r="N10" s="402"/>
    </row>
    <row r="11" spans="1:14" ht="14.1" customHeight="1">
      <c r="A11" s="288">
        <v>18</v>
      </c>
      <c r="B11" s="858">
        <v>44270</v>
      </c>
      <c r="C11" s="859"/>
      <c r="D11" s="497">
        <v>873</v>
      </c>
      <c r="E11" s="498">
        <v>660</v>
      </c>
      <c r="F11" s="499">
        <v>204</v>
      </c>
      <c r="G11" s="402"/>
      <c r="H11" s="498">
        <v>0</v>
      </c>
      <c r="I11" s="499">
        <v>0</v>
      </c>
      <c r="J11" s="402"/>
      <c r="K11" s="499">
        <v>9</v>
      </c>
      <c r="L11" s="438"/>
      <c r="M11" s="500">
        <v>334</v>
      </c>
      <c r="N11" s="402"/>
    </row>
    <row r="12" spans="1:14" ht="14.1" customHeight="1">
      <c r="A12" s="288">
        <v>17</v>
      </c>
      <c r="B12" s="858">
        <v>44301</v>
      </c>
      <c r="C12" s="859"/>
      <c r="D12" s="497">
        <v>582</v>
      </c>
      <c r="E12" s="498">
        <v>405</v>
      </c>
      <c r="F12" s="499">
        <v>174</v>
      </c>
      <c r="G12" s="402"/>
      <c r="H12" s="498">
        <v>2</v>
      </c>
      <c r="I12" s="499">
        <v>0</v>
      </c>
      <c r="J12" s="402"/>
      <c r="K12" s="499">
        <v>3</v>
      </c>
      <c r="L12" s="438"/>
      <c r="M12" s="500">
        <v>186</v>
      </c>
      <c r="N12" s="402"/>
    </row>
    <row r="13" spans="1:14" ht="14.1" customHeight="1">
      <c r="A13" s="288">
        <v>16</v>
      </c>
      <c r="B13" s="858">
        <v>44331</v>
      </c>
      <c r="C13" s="859"/>
      <c r="D13" s="497">
        <v>869</v>
      </c>
      <c r="E13" s="498">
        <v>624</v>
      </c>
      <c r="F13" s="499">
        <v>244</v>
      </c>
      <c r="G13" s="402"/>
      <c r="H13" s="498">
        <v>2</v>
      </c>
      <c r="I13" s="499">
        <v>1</v>
      </c>
      <c r="J13" s="402"/>
      <c r="K13" s="499">
        <v>1</v>
      </c>
      <c r="L13" s="438"/>
      <c r="M13" s="500">
        <v>272</v>
      </c>
      <c r="N13" s="402"/>
    </row>
    <row r="14" spans="1:14" ht="14.1" customHeight="1">
      <c r="A14" s="288">
        <v>15</v>
      </c>
      <c r="B14" s="858">
        <v>44362</v>
      </c>
      <c r="C14" s="859"/>
      <c r="D14" s="497">
        <v>1001</v>
      </c>
      <c r="E14" s="498">
        <v>650</v>
      </c>
      <c r="F14" s="499">
        <v>350</v>
      </c>
      <c r="G14" s="402"/>
      <c r="H14" s="498">
        <v>13</v>
      </c>
      <c r="I14" s="499">
        <v>0</v>
      </c>
      <c r="J14" s="402"/>
      <c r="K14" s="499">
        <v>1</v>
      </c>
      <c r="L14" s="438"/>
      <c r="M14" s="500">
        <v>331</v>
      </c>
      <c r="N14" s="402"/>
    </row>
    <row r="15" spans="1:14" ht="14.1" customHeight="1">
      <c r="A15" s="288">
        <v>14</v>
      </c>
      <c r="B15" s="858">
        <v>44392</v>
      </c>
      <c r="C15" s="859"/>
      <c r="D15" s="497">
        <v>1202</v>
      </c>
      <c r="E15" s="498">
        <v>763</v>
      </c>
      <c r="F15" s="499">
        <v>436</v>
      </c>
      <c r="G15" s="402"/>
      <c r="H15" s="498">
        <v>0</v>
      </c>
      <c r="I15" s="499">
        <v>0</v>
      </c>
      <c r="J15" s="402"/>
      <c r="K15" s="499">
        <v>3</v>
      </c>
      <c r="L15" s="438"/>
      <c r="M15" s="500">
        <v>338</v>
      </c>
      <c r="N15" s="402"/>
    </row>
    <row r="16" spans="1:14" ht="14.1" customHeight="1">
      <c r="A16" s="288">
        <v>13</v>
      </c>
      <c r="B16" s="858">
        <v>44423</v>
      </c>
      <c r="C16" s="859"/>
      <c r="D16" s="497">
        <v>1147</v>
      </c>
      <c r="E16" s="498">
        <v>648</v>
      </c>
      <c r="F16" s="499">
        <v>498</v>
      </c>
      <c r="G16" s="402"/>
      <c r="H16" s="498">
        <v>0</v>
      </c>
      <c r="I16" s="499">
        <v>0</v>
      </c>
      <c r="J16" s="402"/>
      <c r="K16" s="499">
        <v>1</v>
      </c>
      <c r="L16" s="438"/>
      <c r="M16" s="500">
        <v>328</v>
      </c>
      <c r="N16" s="402"/>
    </row>
    <row r="17" spans="1:14" ht="14.1" customHeight="1">
      <c r="A17" s="288">
        <v>12</v>
      </c>
      <c r="B17" s="858">
        <v>44454</v>
      </c>
      <c r="C17" s="859"/>
      <c r="D17" s="497">
        <v>1153</v>
      </c>
      <c r="E17" s="498">
        <v>660</v>
      </c>
      <c r="F17" s="499">
        <v>484</v>
      </c>
      <c r="G17" s="402"/>
      <c r="H17" s="498">
        <v>5</v>
      </c>
      <c r="I17" s="499">
        <v>0</v>
      </c>
      <c r="J17" s="402"/>
      <c r="K17" s="499">
        <v>9</v>
      </c>
      <c r="L17" s="438"/>
      <c r="M17" s="500">
        <v>297</v>
      </c>
      <c r="N17" s="402"/>
    </row>
    <row r="18" spans="1:14" ht="14.1" customHeight="1">
      <c r="A18" s="288">
        <v>11</v>
      </c>
      <c r="B18" s="858">
        <v>44484</v>
      </c>
      <c r="C18" s="859"/>
      <c r="D18" s="497">
        <v>1115</v>
      </c>
      <c r="E18" s="498">
        <v>591</v>
      </c>
      <c r="F18" s="499">
        <v>522</v>
      </c>
      <c r="G18" s="402"/>
      <c r="H18" s="498">
        <v>9</v>
      </c>
      <c r="I18" s="499">
        <v>0</v>
      </c>
      <c r="J18" s="402"/>
      <c r="K18" s="499">
        <v>2</v>
      </c>
      <c r="L18" s="438"/>
      <c r="M18" s="500">
        <v>292</v>
      </c>
      <c r="N18" s="402"/>
    </row>
    <row r="19" spans="1:14" ht="14.1" customHeight="1">
      <c r="A19" s="288">
        <v>10</v>
      </c>
      <c r="B19" s="858">
        <v>44515</v>
      </c>
      <c r="C19" s="859"/>
      <c r="D19" s="497">
        <v>1120</v>
      </c>
      <c r="E19" s="498">
        <v>594</v>
      </c>
      <c r="F19" s="499">
        <v>524</v>
      </c>
      <c r="G19" s="402"/>
      <c r="H19" s="498">
        <v>9</v>
      </c>
      <c r="I19" s="499">
        <v>0</v>
      </c>
      <c r="J19" s="402"/>
      <c r="K19" s="499">
        <v>2</v>
      </c>
      <c r="L19" s="438"/>
      <c r="M19" s="500">
        <v>291</v>
      </c>
      <c r="N19" s="402"/>
    </row>
    <row r="20" spans="1:14" ht="14.1" customHeight="1">
      <c r="A20" s="288">
        <v>9</v>
      </c>
      <c r="B20" s="858">
        <v>44545</v>
      </c>
      <c r="C20" s="859"/>
      <c r="D20" s="497">
        <v>1179</v>
      </c>
      <c r="E20" s="498">
        <v>599</v>
      </c>
      <c r="F20" s="499">
        <v>571</v>
      </c>
      <c r="G20" s="402"/>
      <c r="H20" s="498">
        <v>6</v>
      </c>
      <c r="I20" s="499">
        <v>0</v>
      </c>
      <c r="J20" s="402"/>
      <c r="K20" s="499">
        <v>9</v>
      </c>
      <c r="L20" s="438"/>
      <c r="M20" s="500">
        <v>277</v>
      </c>
      <c r="N20" s="402"/>
    </row>
    <row r="21" spans="1:14" ht="14.1" customHeight="1">
      <c r="A21" s="288">
        <v>8</v>
      </c>
      <c r="B21" s="858">
        <v>44576</v>
      </c>
      <c r="C21" s="859"/>
      <c r="D21" s="497">
        <v>1400</v>
      </c>
      <c r="E21" s="498">
        <v>598</v>
      </c>
      <c r="F21" s="499">
        <v>659</v>
      </c>
      <c r="G21" s="402"/>
      <c r="H21" s="498">
        <v>3</v>
      </c>
      <c r="I21" s="499">
        <v>0</v>
      </c>
      <c r="J21" s="402"/>
      <c r="K21" s="499">
        <v>143</v>
      </c>
      <c r="L21" s="438"/>
      <c r="M21" s="500">
        <v>378</v>
      </c>
      <c r="N21" s="402"/>
    </row>
    <row r="22" spans="1:14" ht="14.1" customHeight="1">
      <c r="A22" s="288">
        <v>7</v>
      </c>
      <c r="B22" s="858">
        <v>44607</v>
      </c>
      <c r="C22" s="859"/>
      <c r="D22" s="497">
        <v>974</v>
      </c>
      <c r="E22" s="498">
        <v>544</v>
      </c>
      <c r="F22" s="499">
        <v>429</v>
      </c>
      <c r="G22" s="402"/>
      <c r="H22" s="498">
        <v>6</v>
      </c>
      <c r="I22" s="499">
        <v>0</v>
      </c>
      <c r="J22" s="402"/>
      <c r="K22" s="499">
        <v>1</v>
      </c>
      <c r="L22" s="438"/>
      <c r="M22" s="500">
        <v>288</v>
      </c>
      <c r="N22" s="402"/>
    </row>
    <row r="23" spans="1:14" ht="14.1" customHeight="1">
      <c r="A23" s="288">
        <v>6</v>
      </c>
      <c r="B23" s="858">
        <v>44635</v>
      </c>
      <c r="C23" s="859"/>
      <c r="D23" s="497">
        <v>1577</v>
      </c>
      <c r="E23" s="498">
        <v>801</v>
      </c>
      <c r="F23" s="499">
        <v>776</v>
      </c>
      <c r="G23" s="402"/>
      <c r="H23" s="498">
        <v>10</v>
      </c>
      <c r="I23" s="499">
        <v>0</v>
      </c>
      <c r="J23" s="402"/>
      <c r="K23" s="499">
        <v>0</v>
      </c>
      <c r="L23" s="438"/>
      <c r="M23" s="500">
        <v>365</v>
      </c>
      <c r="N23" s="402"/>
    </row>
    <row r="24" spans="1:14" ht="14.1" customHeight="1">
      <c r="A24" s="288">
        <v>5</v>
      </c>
      <c r="B24" s="858">
        <v>44666</v>
      </c>
      <c r="C24" s="859"/>
      <c r="D24" s="497">
        <v>1351</v>
      </c>
      <c r="E24" s="498">
        <v>590</v>
      </c>
      <c r="F24" s="499">
        <v>654</v>
      </c>
      <c r="G24" s="402"/>
      <c r="H24" s="498">
        <v>6</v>
      </c>
      <c r="I24" s="499">
        <v>0</v>
      </c>
      <c r="J24" s="402"/>
      <c r="K24" s="499">
        <v>107</v>
      </c>
      <c r="L24" s="438"/>
      <c r="M24" s="500">
        <v>316</v>
      </c>
      <c r="N24" s="402"/>
    </row>
    <row r="25" spans="1:14" ht="14.1" customHeight="1">
      <c r="A25" s="288">
        <v>4</v>
      </c>
      <c r="B25" s="858">
        <v>44696</v>
      </c>
      <c r="C25" s="859"/>
      <c r="D25" s="497">
        <v>1356</v>
      </c>
      <c r="E25" s="498">
        <v>668</v>
      </c>
      <c r="F25" s="499">
        <v>688</v>
      </c>
      <c r="G25" s="402"/>
      <c r="H25" s="498">
        <v>7</v>
      </c>
      <c r="I25" s="499">
        <v>0</v>
      </c>
      <c r="J25" s="402"/>
      <c r="K25" s="499">
        <v>0</v>
      </c>
      <c r="L25" s="438"/>
      <c r="M25" s="500">
        <v>318</v>
      </c>
      <c r="N25" s="402"/>
    </row>
    <row r="26" spans="1:14" ht="14.1" customHeight="1">
      <c r="A26" s="288">
        <v>3</v>
      </c>
      <c r="B26" s="858">
        <v>44727</v>
      </c>
      <c r="C26" s="859"/>
      <c r="D26" s="497">
        <v>1139</v>
      </c>
      <c r="E26" s="498">
        <v>525</v>
      </c>
      <c r="F26" s="499">
        <v>614</v>
      </c>
      <c r="G26" s="402"/>
      <c r="H26" s="498">
        <v>5</v>
      </c>
      <c r="I26" s="499">
        <v>1</v>
      </c>
      <c r="J26" s="402"/>
      <c r="K26" s="499">
        <v>0</v>
      </c>
      <c r="L26" s="438"/>
      <c r="M26" s="500">
        <v>264</v>
      </c>
      <c r="N26" s="402"/>
    </row>
    <row r="27" spans="1:14" ht="14.1" customHeight="1">
      <c r="A27" s="288">
        <v>2</v>
      </c>
      <c r="B27" s="858">
        <v>44757</v>
      </c>
      <c r="C27" s="859"/>
      <c r="D27" s="497">
        <v>1390</v>
      </c>
      <c r="E27" s="498">
        <v>702</v>
      </c>
      <c r="F27" s="499">
        <v>688</v>
      </c>
      <c r="G27" s="402"/>
      <c r="H27" s="498">
        <v>11</v>
      </c>
      <c r="I27" s="499">
        <v>0</v>
      </c>
      <c r="J27" s="402"/>
      <c r="K27" s="499">
        <v>0</v>
      </c>
      <c r="L27" s="438"/>
      <c r="M27" s="500">
        <v>379</v>
      </c>
      <c r="N27" s="402"/>
    </row>
    <row r="28" spans="1:14" ht="14.1" customHeight="1">
      <c r="A28" s="288">
        <v>1</v>
      </c>
      <c r="B28" s="858">
        <v>44788</v>
      </c>
      <c r="C28" s="859"/>
      <c r="D28" s="497">
        <v>1415</v>
      </c>
      <c r="E28" s="498">
        <v>769</v>
      </c>
      <c r="F28" s="499">
        <v>646</v>
      </c>
      <c r="G28" s="402"/>
      <c r="H28" s="498">
        <v>1</v>
      </c>
      <c r="I28" s="499">
        <v>1</v>
      </c>
      <c r="J28" s="402"/>
      <c r="K28" s="499">
        <v>0</v>
      </c>
      <c r="L28" s="438"/>
      <c r="M28" s="500">
        <v>327</v>
      </c>
      <c r="N28" s="402"/>
    </row>
    <row r="29" spans="1:14" ht="14.1" customHeight="1">
      <c r="A29" s="288">
        <v>0</v>
      </c>
      <c r="B29" s="858">
        <v>44819</v>
      </c>
      <c r="C29" s="859"/>
      <c r="D29" s="497">
        <v>1434</v>
      </c>
      <c r="E29" s="498">
        <v>689</v>
      </c>
      <c r="F29" s="499">
        <v>736</v>
      </c>
      <c r="G29" s="402"/>
      <c r="H29" s="498">
        <v>10</v>
      </c>
      <c r="I29" s="499">
        <v>0</v>
      </c>
      <c r="J29" s="402"/>
      <c r="K29" s="499">
        <v>9</v>
      </c>
      <c r="L29" s="438"/>
      <c r="M29" s="500">
        <v>350</v>
      </c>
      <c r="N29" s="402"/>
    </row>
    <row r="30" spans="1:14" ht="14.1" customHeight="1">
      <c r="B30" s="502"/>
      <c r="C30" s="503"/>
      <c r="D30" s="504"/>
      <c r="E30" s="505"/>
      <c r="F30" s="501"/>
      <c r="G30" s="506"/>
      <c r="H30" s="507"/>
      <c r="I30" s="501"/>
      <c r="J30" s="506"/>
      <c r="K30" s="501"/>
      <c r="L30" s="508"/>
      <c r="M30" s="501"/>
      <c r="N30" s="506"/>
    </row>
    <row r="31" spans="1:14" ht="14.1" customHeight="1">
      <c r="A31" s="288">
        <v>2022</v>
      </c>
      <c r="B31" s="860" t="s">
        <v>467</v>
      </c>
      <c r="C31" s="861"/>
      <c r="D31" s="509">
        <v>12036</v>
      </c>
      <c r="E31" s="510">
        <v>5886</v>
      </c>
      <c r="F31" s="511">
        <v>5890</v>
      </c>
      <c r="G31" s="464"/>
      <c r="H31" s="510">
        <v>59</v>
      </c>
      <c r="I31" s="511">
        <v>2</v>
      </c>
      <c r="J31" s="464"/>
      <c r="K31" s="511">
        <v>260</v>
      </c>
      <c r="L31" s="462"/>
      <c r="M31" s="511">
        <v>2985</v>
      </c>
      <c r="N31" s="506"/>
    </row>
    <row r="32" spans="1:14" ht="14.1" customHeight="1">
      <c r="A32" s="288">
        <v>2021</v>
      </c>
      <c r="B32" s="860" t="s">
        <v>468</v>
      </c>
      <c r="C32" s="861"/>
      <c r="D32" s="509">
        <v>8230</v>
      </c>
      <c r="E32" s="510">
        <v>5510</v>
      </c>
      <c r="F32" s="511">
        <v>2661</v>
      </c>
      <c r="G32" s="464"/>
      <c r="H32" s="510">
        <v>22</v>
      </c>
      <c r="I32" s="511">
        <v>1</v>
      </c>
      <c r="J32" s="464"/>
      <c r="K32" s="511">
        <v>59</v>
      </c>
      <c r="L32" s="462"/>
      <c r="M32" s="511">
        <v>2704</v>
      </c>
      <c r="N32" s="506"/>
    </row>
    <row r="33" spans="2:14" ht="14.1" customHeight="1" thickBot="1">
      <c r="B33" s="358" t="s">
        <v>5</v>
      </c>
      <c r="C33" s="388" t="s">
        <v>469</v>
      </c>
      <c r="D33" s="512">
        <v>0.46245443499392458</v>
      </c>
      <c r="E33" s="513">
        <v>6.8239564428312249E-2</v>
      </c>
      <c r="F33" s="469">
        <v>1.2134535888763622</v>
      </c>
      <c r="G33" s="514"/>
      <c r="H33" s="513">
        <v>1.6818181818181817</v>
      </c>
      <c r="I33" s="469">
        <v>1</v>
      </c>
      <c r="J33" s="514"/>
      <c r="K33" s="469">
        <v>3.406779661016949</v>
      </c>
      <c r="L33" s="515"/>
      <c r="M33" s="516">
        <v>0.10392011834319526</v>
      </c>
      <c r="N33" s="517"/>
    </row>
    <row r="34" spans="2:14" ht="16.2" customHeight="1">
      <c r="B34" s="315" t="s">
        <v>410</v>
      </c>
      <c r="C34" s="434"/>
      <c r="D34" s="434"/>
      <c r="E34" s="434"/>
      <c r="F34" s="518"/>
      <c r="G34" s="519"/>
      <c r="H34" s="519"/>
      <c r="I34" s="518"/>
      <c r="J34" s="520"/>
      <c r="K34" s="520"/>
      <c r="L34" s="316"/>
      <c r="N34" s="316" t="s">
        <v>287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D33:F33 H33:I33 K33 M33">
    <cfRule type="cellIs" dxfId="6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topLeftCell="B3" zoomScale="60" zoomScaleNormal="60" zoomScaleSheetLayoutView="50" zoomScalePageLayoutView="60" workbookViewId="0">
      <selection activeCell="G4" sqref="G4:S5"/>
    </sheetView>
  </sheetViews>
  <sheetFormatPr baseColWidth="10" defaultColWidth="9.33203125" defaultRowHeight="13.8"/>
  <cols>
    <col min="1" max="1" width="3.6640625" style="248" customWidth="1"/>
    <col min="2" max="2" width="76" style="248" customWidth="1"/>
    <col min="3" max="4" width="17.44140625" style="248" hidden="1" customWidth="1"/>
    <col min="5" max="5" width="15.33203125" style="248" customWidth="1"/>
    <col min="6" max="6" width="16.44140625" style="248" bestFit="1" customWidth="1"/>
    <col min="7" max="7" width="15" style="248" customWidth="1"/>
    <col min="8" max="8" width="17.33203125" style="248" customWidth="1"/>
    <col min="9" max="9" width="16.6640625" style="248" customWidth="1"/>
    <col min="10" max="10" width="15.5546875" style="248" customWidth="1"/>
    <col min="11" max="12" width="16.33203125" style="248" customWidth="1"/>
    <col min="13" max="13" width="15.5546875" style="248" customWidth="1"/>
    <col min="14" max="15" width="16.33203125" style="248" customWidth="1"/>
    <col min="16" max="16" width="16.44140625" style="248" customWidth="1"/>
    <col min="17" max="17" width="16.6640625" style="248" customWidth="1"/>
    <col min="18" max="18" width="16.33203125" style="248" customWidth="1"/>
    <col min="19" max="19" width="17.33203125" style="248" customWidth="1"/>
    <col min="20" max="20" width="16.44140625" style="248" customWidth="1"/>
    <col min="21" max="28" width="8.44140625" style="248" customWidth="1"/>
    <col min="29" max="16384" width="9.33203125" style="248"/>
  </cols>
  <sheetData>
    <row r="1" spans="1:21" ht="54.75" customHeight="1" thickBot="1">
      <c r="B1" s="956" t="s">
        <v>427</v>
      </c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521"/>
    </row>
    <row r="2" spans="1:21" ht="14.4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1" ht="30" customHeight="1" thickBot="1">
      <c r="B3" s="953" t="s">
        <v>3</v>
      </c>
      <c r="C3" s="524"/>
      <c r="D3" s="525"/>
      <c r="E3" s="524" t="s">
        <v>0</v>
      </c>
      <c r="F3" s="524"/>
      <c r="G3" s="959" t="s">
        <v>328</v>
      </c>
      <c r="H3" s="960"/>
      <c r="I3" s="960"/>
      <c r="J3" s="960"/>
      <c r="K3" s="960"/>
      <c r="L3" s="960"/>
      <c r="M3" s="960"/>
      <c r="N3" s="960"/>
      <c r="O3" s="960"/>
      <c r="P3" s="960"/>
      <c r="Q3" s="960"/>
      <c r="R3" s="960"/>
      <c r="S3" s="961"/>
      <c r="T3" s="739"/>
    </row>
    <row r="4" spans="1:21" s="526" customFormat="1" ht="25.2" customHeight="1">
      <c r="B4" s="954"/>
      <c r="C4" s="951" t="s">
        <v>466</v>
      </c>
      <c r="D4" s="952"/>
      <c r="E4" s="951" t="s">
        <v>544</v>
      </c>
      <c r="F4" s="958"/>
      <c r="G4" s="677" t="s">
        <v>472</v>
      </c>
      <c r="H4" s="677" t="s">
        <v>471</v>
      </c>
      <c r="I4" s="677" t="s">
        <v>476</v>
      </c>
      <c r="J4" s="677" t="s">
        <v>477</v>
      </c>
      <c r="K4" s="677" t="s">
        <v>478</v>
      </c>
      <c r="L4" s="677" t="s">
        <v>479</v>
      </c>
      <c r="M4" s="677" t="s">
        <v>475</v>
      </c>
      <c r="N4" s="677" t="s">
        <v>533</v>
      </c>
      <c r="O4" s="677" t="s">
        <v>534</v>
      </c>
      <c r="P4" s="677" t="s">
        <v>535</v>
      </c>
      <c r="Q4" s="677" t="s">
        <v>545</v>
      </c>
      <c r="R4" s="677" t="s">
        <v>546</v>
      </c>
      <c r="S4" s="678" t="s">
        <v>544</v>
      </c>
      <c r="T4" s="957"/>
    </row>
    <row r="5" spans="1:21" s="527" customFormat="1" ht="39.75" customHeight="1" thickBot="1">
      <c r="B5" s="955"/>
      <c r="C5" s="528" t="s">
        <v>307</v>
      </c>
      <c r="D5" s="698" t="s">
        <v>308</v>
      </c>
      <c r="E5" s="699" t="s">
        <v>473</v>
      </c>
      <c r="F5" s="529" t="s">
        <v>474</v>
      </c>
      <c r="G5" s="530" t="s">
        <v>287</v>
      </c>
      <c r="H5" s="531" t="s">
        <v>287</v>
      </c>
      <c r="I5" s="530" t="s">
        <v>287</v>
      </c>
      <c r="J5" s="531" t="s">
        <v>287</v>
      </c>
      <c r="K5" s="530" t="s">
        <v>287</v>
      </c>
      <c r="L5" s="531" t="s">
        <v>287</v>
      </c>
      <c r="M5" s="531" t="s">
        <v>287</v>
      </c>
      <c r="N5" s="736" t="s">
        <v>287</v>
      </c>
      <c r="O5" s="531" t="s">
        <v>287</v>
      </c>
      <c r="P5" s="530" t="s">
        <v>287</v>
      </c>
      <c r="Q5" s="531" t="s">
        <v>480</v>
      </c>
      <c r="R5" s="691" t="s">
        <v>480</v>
      </c>
      <c r="S5" s="692" t="s">
        <v>480</v>
      </c>
      <c r="T5" s="957"/>
      <c r="U5" s="532"/>
    </row>
    <row r="6" spans="1:21" ht="30" customHeight="1">
      <c r="B6" s="533" t="s">
        <v>120</v>
      </c>
      <c r="C6" s="534"/>
      <c r="D6" s="535"/>
      <c r="E6" s="540"/>
      <c r="F6" s="541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42"/>
    </row>
    <row r="7" spans="1:21" s="544" customFormat="1" ht="24" customHeight="1">
      <c r="A7" s="536">
        <v>1</v>
      </c>
      <c r="B7" s="537" t="s">
        <v>15</v>
      </c>
      <c r="C7" s="538">
        <v>6555.5</v>
      </c>
      <c r="D7" s="539">
        <v>6206.4</v>
      </c>
      <c r="E7" s="540">
        <v>12706.366853000003</v>
      </c>
      <c r="F7" s="541">
        <v>3006.7739038900681</v>
      </c>
      <c r="G7" s="538">
        <v>6283.2579995246506</v>
      </c>
      <c r="H7" s="538">
        <v>6985.9746136031208</v>
      </c>
      <c r="I7" s="538">
        <v>9332.2999999999993</v>
      </c>
      <c r="J7" s="538">
        <v>583.41781254143996</v>
      </c>
      <c r="K7" s="538">
        <v>1262.0076632555099</v>
      </c>
      <c r="L7" s="538">
        <v>2280.4869678802879</v>
      </c>
      <c r="M7" s="538">
        <v>3006.7739038900681</v>
      </c>
      <c r="N7" s="538">
        <v>3694.4580215297083</v>
      </c>
      <c r="O7" s="538">
        <v>4686.8486671981991</v>
      </c>
      <c r="P7" s="538">
        <v>5459.6802389194063</v>
      </c>
      <c r="Q7" s="538">
        <v>5644.2633222936802</v>
      </c>
      <c r="R7" s="538">
        <v>6446.12942314678</v>
      </c>
      <c r="S7" s="542">
        <v>7251.029006723501</v>
      </c>
      <c r="T7" s="543"/>
    </row>
    <row r="8" spans="1:21" s="546" customFormat="1" ht="24" customHeight="1">
      <c r="A8" s="536">
        <v>2</v>
      </c>
      <c r="B8" s="537" t="s">
        <v>151</v>
      </c>
      <c r="C8" s="538">
        <v>5192.3</v>
      </c>
      <c r="D8" s="539">
        <v>5121.3</v>
      </c>
      <c r="E8" s="540">
        <v>10411.053937000002</v>
      </c>
      <c r="F8" s="541">
        <v>2534.6451878335401</v>
      </c>
      <c r="G8" s="538">
        <v>6282.9040245287506</v>
      </c>
      <c r="H8" s="538">
        <v>6985.5604878390004</v>
      </c>
      <c r="I8" s="538">
        <v>7746.06934885185</v>
      </c>
      <c r="J8" s="538">
        <v>583.37362662543001</v>
      </c>
      <c r="K8" s="538">
        <v>1261.9482409853599</v>
      </c>
      <c r="L8" s="538">
        <v>1808.3859546068197</v>
      </c>
      <c r="M8" s="538">
        <v>2534.6451878335401</v>
      </c>
      <c r="N8" s="538">
        <v>3222.30279372324</v>
      </c>
      <c r="O8" s="538">
        <v>4121.1973031555508</v>
      </c>
      <c r="P8" s="538">
        <v>4894.0136384058178</v>
      </c>
      <c r="Q8" s="538">
        <v>5644.2633222936802</v>
      </c>
      <c r="R8" s="538">
        <v>6446.12942314678</v>
      </c>
      <c r="S8" s="542">
        <v>7251.029006723501</v>
      </c>
      <c r="T8" s="545"/>
    </row>
    <row r="9" spans="1:21" s="546" customFormat="1" ht="24" customHeight="1">
      <c r="A9" s="536">
        <v>3</v>
      </c>
      <c r="B9" s="537" t="s">
        <v>152</v>
      </c>
      <c r="C9" s="538">
        <v>5192.3</v>
      </c>
      <c r="D9" s="539">
        <v>5121.3</v>
      </c>
      <c r="E9" s="540">
        <v>10411.053937000002</v>
      </c>
      <c r="F9" s="541">
        <v>2534.6451878335401</v>
      </c>
      <c r="G9" s="538">
        <v>6282.9040245287506</v>
      </c>
      <c r="H9" s="538">
        <v>6985.5604878390004</v>
      </c>
      <c r="I9" s="538">
        <v>7746.0693488518491</v>
      </c>
      <c r="J9" s="538">
        <v>583.37362662543001</v>
      </c>
      <c r="K9" s="538">
        <v>1261.9482409853599</v>
      </c>
      <c r="L9" s="538">
        <v>1808.3859546068197</v>
      </c>
      <c r="M9" s="538">
        <v>2534.6451878335401</v>
      </c>
      <c r="N9" s="538">
        <v>3222.30279372324</v>
      </c>
      <c r="O9" s="538">
        <v>4121.1973031555508</v>
      </c>
      <c r="P9" s="538">
        <v>4894.0136384058178</v>
      </c>
      <c r="Q9" s="538">
        <v>5644.2633222936802</v>
      </c>
      <c r="R9" s="538">
        <v>6446.12942314678</v>
      </c>
      <c r="S9" s="542">
        <v>7251.029006723501</v>
      </c>
      <c r="T9" s="545"/>
    </row>
    <row r="10" spans="1:21" s="546" customFormat="1" ht="24" customHeight="1">
      <c r="A10" s="536">
        <v>4</v>
      </c>
      <c r="B10" s="537" t="s">
        <v>153</v>
      </c>
      <c r="C10" s="538">
        <v>5102.1000000000004</v>
      </c>
      <c r="D10" s="539">
        <v>4990.8</v>
      </c>
      <c r="E10" s="540">
        <v>10179.710000000003</v>
      </c>
      <c r="F10" s="541">
        <v>2512.3424820605301</v>
      </c>
      <c r="G10" s="538">
        <v>6173.7874779037502</v>
      </c>
      <c r="H10" s="538">
        <v>6855.0998565637601</v>
      </c>
      <c r="I10" s="538">
        <v>7552.1638214180894</v>
      </c>
      <c r="J10" s="538">
        <v>578.93006937943005</v>
      </c>
      <c r="K10" s="538">
        <v>1250.75223588828</v>
      </c>
      <c r="L10" s="538">
        <v>1787.2093579620798</v>
      </c>
      <c r="M10" s="538">
        <v>2512.3424820605301</v>
      </c>
      <c r="N10" s="538">
        <v>3169.38443643439</v>
      </c>
      <c r="O10" s="538">
        <v>3941.0612836773807</v>
      </c>
      <c r="P10" s="538">
        <v>4700.3911845675402</v>
      </c>
      <c r="Q10" s="538">
        <v>5427.2942548986302</v>
      </c>
      <c r="R10" s="538">
        <v>6198.5255497527496</v>
      </c>
      <c r="S10" s="542">
        <v>6983.4036457224211</v>
      </c>
      <c r="T10" s="545"/>
    </row>
    <row r="11" spans="1:21" s="546" customFormat="1" ht="24" customHeight="1">
      <c r="A11" s="536">
        <v>5</v>
      </c>
      <c r="B11" s="537" t="s">
        <v>171</v>
      </c>
      <c r="C11" s="538">
        <v>1200.5</v>
      </c>
      <c r="D11" s="539">
        <v>1166.0730000000001</v>
      </c>
      <c r="E11" s="540">
        <v>2731.3065384889996</v>
      </c>
      <c r="F11" s="541">
        <v>640.57432395023989</v>
      </c>
      <c r="G11" s="538">
        <v>1733.3924820146501</v>
      </c>
      <c r="H11" s="538">
        <v>1839.1107354585299</v>
      </c>
      <c r="I11" s="538">
        <v>2037.7987219530899</v>
      </c>
      <c r="J11" s="538">
        <v>132.21456233244001</v>
      </c>
      <c r="K11" s="538">
        <v>315.19975462571995</v>
      </c>
      <c r="L11" s="538">
        <v>437.04892326734</v>
      </c>
      <c r="M11" s="538">
        <v>640.57432395023989</v>
      </c>
      <c r="N11" s="538">
        <v>837.86202491656013</v>
      </c>
      <c r="O11" s="538">
        <v>1130.7203643615198</v>
      </c>
      <c r="P11" s="538">
        <v>1286.3631010997199</v>
      </c>
      <c r="Q11" s="538">
        <v>1495.2218997244802</v>
      </c>
      <c r="R11" s="538">
        <v>1670.0854064807099</v>
      </c>
      <c r="S11" s="542">
        <v>1866.3023115085603</v>
      </c>
      <c r="T11" s="545"/>
    </row>
    <row r="12" spans="1:21" s="544" customFormat="1" ht="24" customHeight="1">
      <c r="A12" s="536">
        <v>6</v>
      </c>
      <c r="B12" s="537" t="s">
        <v>175</v>
      </c>
      <c r="C12" s="538">
        <v>29.2</v>
      </c>
      <c r="D12" s="539">
        <v>41.045000000000002</v>
      </c>
      <c r="E12" s="540">
        <v>47.801854683000002</v>
      </c>
      <c r="F12" s="541">
        <v>14.586679650090002</v>
      </c>
      <c r="G12" s="538">
        <v>29.462315676530004</v>
      </c>
      <c r="H12" s="538">
        <v>32.891673507700006</v>
      </c>
      <c r="I12" s="538">
        <v>35.936516699999999</v>
      </c>
      <c r="J12" s="538">
        <v>4.1228584219200002</v>
      </c>
      <c r="K12" s="538">
        <v>7.9468370086400011</v>
      </c>
      <c r="L12" s="538">
        <v>11.29718479354</v>
      </c>
      <c r="M12" s="538">
        <v>14.586679650090002</v>
      </c>
      <c r="N12" s="538">
        <v>20.253330748929997</v>
      </c>
      <c r="O12" s="538">
        <v>25.33576708799</v>
      </c>
      <c r="P12" s="538">
        <v>29.124814047550004</v>
      </c>
      <c r="Q12" s="538">
        <v>36.757633496490001</v>
      </c>
      <c r="R12" s="538">
        <v>40.138848653470006</v>
      </c>
      <c r="S12" s="542">
        <v>45.13824855483</v>
      </c>
      <c r="T12" s="545"/>
    </row>
    <row r="13" spans="1:21" s="547" customFormat="1" ht="24" customHeight="1">
      <c r="A13" s="536">
        <v>7</v>
      </c>
      <c r="B13" s="537" t="s">
        <v>172</v>
      </c>
      <c r="C13" s="538">
        <v>1529.4</v>
      </c>
      <c r="D13" s="539">
        <v>1326.221</v>
      </c>
      <c r="E13" s="540">
        <v>2682.4281939830012</v>
      </c>
      <c r="F13" s="541">
        <v>703.78014466796992</v>
      </c>
      <c r="G13" s="538">
        <v>1563.9432226011802</v>
      </c>
      <c r="H13" s="538">
        <v>1784.7673761947899</v>
      </c>
      <c r="I13" s="538">
        <v>1980.46271482</v>
      </c>
      <c r="J13" s="538">
        <v>196.19823484989999</v>
      </c>
      <c r="K13" s="538">
        <v>383.55702570578001</v>
      </c>
      <c r="L13" s="538">
        <v>536.44255255972996</v>
      </c>
      <c r="M13" s="538">
        <v>703.78014466796992</v>
      </c>
      <c r="N13" s="538">
        <v>880.01153114337001</v>
      </c>
      <c r="O13" s="538">
        <v>1044.4594759066299</v>
      </c>
      <c r="P13" s="538">
        <v>1275.8176520229699</v>
      </c>
      <c r="Q13" s="538">
        <v>1477.3805576810698</v>
      </c>
      <c r="R13" s="538">
        <v>1707.2094228824999</v>
      </c>
      <c r="S13" s="542">
        <v>1920.9367005660101</v>
      </c>
      <c r="T13" s="545"/>
    </row>
    <row r="14" spans="1:21" s="547" customFormat="1" ht="24" customHeight="1">
      <c r="A14" s="536">
        <v>8</v>
      </c>
      <c r="B14" s="537" t="s">
        <v>176</v>
      </c>
      <c r="C14" s="538">
        <v>1061.7</v>
      </c>
      <c r="D14" s="539">
        <v>903.9</v>
      </c>
      <c r="E14" s="540">
        <v>1739.5807980890011</v>
      </c>
      <c r="F14" s="541">
        <v>480.89899563367993</v>
      </c>
      <c r="G14" s="538">
        <v>1037.3680387715103</v>
      </c>
      <c r="H14" s="538">
        <v>1182.0748734669598</v>
      </c>
      <c r="I14" s="538">
        <v>1283.9477300599999</v>
      </c>
      <c r="J14" s="538">
        <v>154.24370176839997</v>
      </c>
      <c r="K14" s="538">
        <v>276.29324782100002</v>
      </c>
      <c r="L14" s="538">
        <v>379.90756258534998</v>
      </c>
      <c r="M14" s="538">
        <v>480.89899563367993</v>
      </c>
      <c r="N14" s="538">
        <v>596.42881837670996</v>
      </c>
      <c r="O14" s="538">
        <v>698.09797359910988</v>
      </c>
      <c r="P14" s="538">
        <v>838.23813738423996</v>
      </c>
      <c r="Q14" s="538">
        <v>970.8678772694899</v>
      </c>
      <c r="R14" s="538">
        <v>1113.4342402412899</v>
      </c>
      <c r="S14" s="542">
        <v>1244.37559133471</v>
      </c>
      <c r="T14" s="545"/>
    </row>
    <row r="15" spans="1:21" s="547" customFormat="1" ht="24" customHeight="1">
      <c r="A15" s="536">
        <v>9</v>
      </c>
      <c r="B15" s="537" t="s">
        <v>173</v>
      </c>
      <c r="C15" s="538">
        <v>15.8</v>
      </c>
      <c r="D15" s="539">
        <v>20.2</v>
      </c>
      <c r="E15" s="540">
        <v>31.173412845000001</v>
      </c>
      <c r="F15" s="541">
        <v>8.4500206192299991</v>
      </c>
      <c r="G15" s="538">
        <v>21.456346366390001</v>
      </c>
      <c r="H15" s="538">
        <v>93.547969641739996</v>
      </c>
      <c r="I15" s="538">
        <v>94.864638749999983</v>
      </c>
      <c r="J15" s="538">
        <v>3.06095337017</v>
      </c>
      <c r="K15" s="538">
        <v>4.1854260621399995</v>
      </c>
      <c r="L15" s="538">
        <v>5.1059249474700001</v>
      </c>
      <c r="M15" s="538">
        <v>8.4500206192299991</v>
      </c>
      <c r="N15" s="538">
        <v>11.048489511530001</v>
      </c>
      <c r="O15" s="538">
        <v>11.760351891239999</v>
      </c>
      <c r="P15" s="538">
        <v>15.9979480093</v>
      </c>
      <c r="Q15" s="538">
        <v>17.069107209590001</v>
      </c>
      <c r="R15" s="538">
        <v>46.308741159070003</v>
      </c>
      <c r="S15" s="542">
        <v>48.961992261020001</v>
      </c>
      <c r="T15" s="545"/>
    </row>
    <row r="16" spans="1:21" s="546" customFormat="1" ht="24" customHeight="1">
      <c r="A16" s="536">
        <v>10</v>
      </c>
      <c r="B16" s="537" t="s">
        <v>174</v>
      </c>
      <c r="C16" s="538">
        <v>2327.1</v>
      </c>
      <c r="D16" s="539">
        <v>2427.9</v>
      </c>
      <c r="E16" s="540">
        <v>4687</v>
      </c>
      <c r="F16" s="541">
        <v>1144.951313173</v>
      </c>
      <c r="G16" s="538">
        <v>2825.5331112449999</v>
      </c>
      <c r="H16" s="538">
        <v>3104.7821017609999</v>
      </c>
      <c r="I16" s="538">
        <v>3403.1012291950001</v>
      </c>
      <c r="J16" s="538">
        <v>243.33346040499998</v>
      </c>
      <c r="K16" s="538">
        <v>539.863192486</v>
      </c>
      <c r="L16" s="538">
        <v>797.31477239399999</v>
      </c>
      <c r="M16" s="538">
        <v>1144.951313173</v>
      </c>
      <c r="N16" s="538">
        <v>1420.2090601140001</v>
      </c>
      <c r="O16" s="538">
        <v>1728.7853244300004</v>
      </c>
      <c r="P16" s="538">
        <v>2093.087669388</v>
      </c>
      <c r="Q16" s="538">
        <v>2400.8650567870004</v>
      </c>
      <c r="R16" s="538">
        <v>2734.7831305770005</v>
      </c>
      <c r="S16" s="542">
        <v>3102.0643928320005</v>
      </c>
      <c r="T16" s="548"/>
    </row>
    <row r="17" spans="1:21" s="546" customFormat="1" ht="24" customHeight="1">
      <c r="A17" s="536">
        <v>11</v>
      </c>
      <c r="B17" s="537" t="s">
        <v>180</v>
      </c>
      <c r="C17" s="538">
        <v>543.70000000000005</v>
      </c>
      <c r="D17" s="539">
        <v>535.5</v>
      </c>
      <c r="E17" s="540">
        <v>1143.2999999999986</v>
      </c>
      <c r="F17" s="541">
        <v>252.22238576500001</v>
      </c>
      <c r="G17" s="538">
        <v>626.28354449400001</v>
      </c>
      <c r="H17" s="538">
        <v>682.70599975800008</v>
      </c>
      <c r="I17" s="538">
        <v>744.39082698999994</v>
      </c>
      <c r="J17" s="538">
        <v>53.202468652999997</v>
      </c>
      <c r="K17" s="538">
        <v>113.698311752</v>
      </c>
      <c r="L17" s="538">
        <v>166.806922184</v>
      </c>
      <c r="M17" s="538">
        <v>252.22238576500001</v>
      </c>
      <c r="N17" s="538">
        <v>319.34475457799999</v>
      </c>
      <c r="O17" s="538">
        <v>390.66417855600002</v>
      </c>
      <c r="P17" s="538">
        <v>475.29077603600001</v>
      </c>
      <c r="Q17" s="538">
        <v>544.23517493600002</v>
      </c>
      <c r="R17" s="538">
        <v>618.18610447099991</v>
      </c>
      <c r="S17" s="542">
        <v>705.20228102999999</v>
      </c>
      <c r="T17" s="545"/>
    </row>
    <row r="18" spans="1:21" s="546" customFormat="1" ht="24" customHeight="1">
      <c r="A18" s="536">
        <v>12</v>
      </c>
      <c r="B18" s="537" t="s">
        <v>179</v>
      </c>
      <c r="C18" s="538">
        <v>1177</v>
      </c>
      <c r="D18" s="539">
        <v>1232.5999999999999</v>
      </c>
      <c r="E18" s="540">
        <v>2375.5000000000023</v>
      </c>
      <c r="F18" s="541">
        <v>532.72477406500002</v>
      </c>
      <c r="G18" s="538">
        <v>1316.607842679</v>
      </c>
      <c r="H18" s="538">
        <v>1433.797626905</v>
      </c>
      <c r="I18" s="538">
        <v>1574.681648516</v>
      </c>
      <c r="J18" s="538">
        <v>112.103223144</v>
      </c>
      <c r="K18" s="538">
        <v>242.98473525599999</v>
      </c>
      <c r="L18" s="538">
        <v>354.82681002999999</v>
      </c>
      <c r="M18" s="538">
        <v>532.72477406500002</v>
      </c>
      <c r="N18" s="538">
        <v>670.31694570500008</v>
      </c>
      <c r="O18" s="538">
        <v>819.68010212000013</v>
      </c>
      <c r="P18" s="538">
        <v>1003.4277897460001</v>
      </c>
      <c r="Q18" s="538">
        <v>1156.3858437790002</v>
      </c>
      <c r="R18" s="538">
        <v>1326.2091231100003</v>
      </c>
      <c r="S18" s="542">
        <v>1517.5119964080004</v>
      </c>
      <c r="T18" s="545"/>
    </row>
    <row r="19" spans="1:21" s="546" customFormat="1" ht="24" customHeight="1">
      <c r="A19" s="536">
        <v>13</v>
      </c>
      <c r="B19" s="537" t="s">
        <v>177</v>
      </c>
      <c r="C19" s="538">
        <v>605.9</v>
      </c>
      <c r="D19" s="539">
        <v>231.7</v>
      </c>
      <c r="E19" s="540">
        <v>316.29999999999961</v>
      </c>
      <c r="F19" s="541">
        <v>96.742523645999995</v>
      </c>
      <c r="G19" s="538">
        <v>232.122238009</v>
      </c>
      <c r="H19" s="538">
        <v>258.152039457</v>
      </c>
      <c r="I19" s="538">
        <v>282.98955462399999</v>
      </c>
      <c r="J19" s="538">
        <v>22.331837181000001</v>
      </c>
      <c r="K19" s="538">
        <v>49.171361325999996</v>
      </c>
      <c r="L19" s="538">
        <v>73.409159477999992</v>
      </c>
      <c r="M19" s="538">
        <v>96.742523645999995</v>
      </c>
      <c r="N19" s="538">
        <v>117.099589735</v>
      </c>
      <c r="O19" s="538">
        <v>141.194186172</v>
      </c>
      <c r="P19" s="538">
        <v>165.78339422600001</v>
      </c>
      <c r="Q19" s="538">
        <v>189.02619646000002</v>
      </c>
      <c r="R19" s="538">
        <v>213.90830747000001</v>
      </c>
      <c r="S19" s="542">
        <v>239.16341014300002</v>
      </c>
      <c r="T19" s="545"/>
    </row>
    <row r="20" spans="1:21" s="546" customFormat="1" ht="24" customHeight="1">
      <c r="A20" s="536">
        <v>14</v>
      </c>
      <c r="B20" s="537" t="s">
        <v>178</v>
      </c>
      <c r="C20" s="538" t="s">
        <v>284</v>
      </c>
      <c r="D20" s="539">
        <v>427.6</v>
      </c>
      <c r="E20" s="540">
        <v>850.29999999999905</v>
      </c>
      <c r="F20" s="541">
        <v>262.60818090700002</v>
      </c>
      <c r="G20" s="538">
        <v>641.23482851799997</v>
      </c>
      <c r="H20" s="538">
        <v>720.37092884999993</v>
      </c>
      <c r="I20" s="538">
        <v>790.76112536499988</v>
      </c>
      <c r="J20" s="538">
        <v>55.458918605000001</v>
      </c>
      <c r="K20" s="538">
        <v>133.55670104800001</v>
      </c>
      <c r="L20" s="538">
        <v>201.69631773200001</v>
      </c>
      <c r="M20" s="538">
        <v>263.26162969700005</v>
      </c>
      <c r="N20" s="538">
        <v>313.447770096</v>
      </c>
      <c r="O20" s="538">
        <v>377.24685758200002</v>
      </c>
      <c r="P20" s="538">
        <v>448.58570937999997</v>
      </c>
      <c r="Q20" s="538">
        <v>511.21784161200003</v>
      </c>
      <c r="R20" s="538">
        <v>576.47959552600003</v>
      </c>
      <c r="S20" s="542">
        <v>640.18670525100003</v>
      </c>
      <c r="T20" s="545"/>
    </row>
    <row r="21" spans="1:21" s="546" customFormat="1" ht="24" customHeight="1">
      <c r="A21" s="536">
        <v>15</v>
      </c>
      <c r="B21" s="549" t="s">
        <v>154</v>
      </c>
      <c r="C21" s="538">
        <v>90.1</v>
      </c>
      <c r="D21" s="539">
        <v>130.4</v>
      </c>
      <c r="E21" s="540">
        <v>231.34393700000001</v>
      </c>
      <c r="F21" s="541">
        <v>22.302705773010004</v>
      </c>
      <c r="G21" s="538">
        <v>109.116546625</v>
      </c>
      <c r="H21" s="538">
        <v>130.46063127523999</v>
      </c>
      <c r="I21" s="538">
        <v>193.90552743376</v>
      </c>
      <c r="J21" s="538">
        <v>4.4435572460000001</v>
      </c>
      <c r="K21" s="538">
        <v>11.196005097079999</v>
      </c>
      <c r="L21" s="538">
        <v>21.176596644739998</v>
      </c>
      <c r="M21" s="538">
        <v>22.302705773010004</v>
      </c>
      <c r="N21" s="538">
        <v>52.918357288850004</v>
      </c>
      <c r="O21" s="538">
        <v>180.13601947817003</v>
      </c>
      <c r="P21" s="538">
        <v>193.62245383827798</v>
      </c>
      <c r="Q21" s="538">
        <v>216.96906739505008</v>
      </c>
      <c r="R21" s="538">
        <v>247.60387339402996</v>
      </c>
      <c r="S21" s="542">
        <v>267.62536100108002</v>
      </c>
      <c r="T21" s="545"/>
    </row>
    <row r="22" spans="1:21" s="544" customFormat="1" ht="24" customHeight="1">
      <c r="A22" s="536">
        <v>16</v>
      </c>
      <c r="B22" s="549"/>
      <c r="C22" s="538"/>
      <c r="D22" s="539"/>
      <c r="E22" s="540"/>
      <c r="F22" s="541"/>
      <c r="G22" s="538"/>
      <c r="H22" s="538"/>
      <c r="I22" s="538"/>
      <c r="J22" s="538"/>
      <c r="K22" s="538"/>
      <c r="L22" s="538"/>
      <c r="M22" s="538"/>
      <c r="N22" s="538"/>
      <c r="O22" s="538"/>
      <c r="P22" s="538"/>
      <c r="Q22" s="538"/>
      <c r="R22" s="538"/>
      <c r="S22" s="542"/>
      <c r="T22" s="543"/>
    </row>
    <row r="23" spans="1:21" s="546" customFormat="1" ht="24" customHeight="1">
      <c r="A23" s="536">
        <v>17</v>
      </c>
      <c r="B23" s="549" t="s">
        <v>155</v>
      </c>
      <c r="C23" s="538">
        <v>1363.2</v>
      </c>
      <c r="D23" s="539">
        <v>1085.0999999999999</v>
      </c>
      <c r="E23" s="540">
        <v>2295.3129159999999</v>
      </c>
      <c r="F23" s="541">
        <v>472.12871605652822</v>
      </c>
      <c r="G23" s="538">
        <v>0.35397499589999998</v>
      </c>
      <c r="H23" s="538">
        <v>0.41412576411999996</v>
      </c>
      <c r="I23" s="538">
        <v>0.43161133113</v>
      </c>
      <c r="J23" s="538">
        <v>4.418591601E-2</v>
      </c>
      <c r="K23" s="538">
        <v>5.9422270150000005E-2</v>
      </c>
      <c r="L23" s="538">
        <v>472.1010132734682</v>
      </c>
      <c r="M23" s="538">
        <v>472.12871605652822</v>
      </c>
      <c r="N23" s="538">
        <v>472.15522780646819</v>
      </c>
      <c r="O23" s="538">
        <v>565.6513640426482</v>
      </c>
      <c r="P23" s="538">
        <v>565.66660051358826</v>
      </c>
      <c r="Q23" s="538">
        <v>1326.3517803190036</v>
      </c>
      <c r="R23" s="538">
        <v>1485.0996925399299</v>
      </c>
      <c r="S23" s="542">
        <v>1485.1181288934899</v>
      </c>
      <c r="T23" s="545"/>
    </row>
    <row r="24" spans="1:21" s="546" customFormat="1" ht="24" customHeight="1">
      <c r="A24" s="536">
        <v>18</v>
      </c>
      <c r="B24" s="537" t="s">
        <v>156</v>
      </c>
      <c r="C24" s="538">
        <v>507.2</v>
      </c>
      <c r="D24" s="539">
        <v>414.2</v>
      </c>
      <c r="E24" s="540">
        <v>0.31291600000000003</v>
      </c>
      <c r="F24" s="541">
        <v>0.13783254071000001</v>
      </c>
      <c r="G24" s="550">
        <v>0.35397499589999998</v>
      </c>
      <c r="H24" s="538">
        <v>0.41412576411999996</v>
      </c>
      <c r="I24" s="538">
        <v>0.43161133113</v>
      </c>
      <c r="J24" s="538">
        <v>4.418591601E-2</v>
      </c>
      <c r="K24" s="538">
        <v>5.9422270150000005E-2</v>
      </c>
      <c r="L24" s="538">
        <v>0.11012975764999999</v>
      </c>
      <c r="M24" s="538">
        <v>0.13783254071000001</v>
      </c>
      <c r="N24" s="538">
        <v>0.16434429065</v>
      </c>
      <c r="O24" s="538">
        <v>0.18748052682999999</v>
      </c>
      <c r="P24" s="538">
        <v>0.20271699777000002</v>
      </c>
      <c r="Q24" s="538">
        <v>0.23015335133000003</v>
      </c>
      <c r="R24" s="538">
        <v>0.24868970489</v>
      </c>
      <c r="S24" s="542">
        <v>0.26712605844999998</v>
      </c>
      <c r="T24" s="545"/>
    </row>
    <row r="25" spans="1:21" s="546" customFormat="1" ht="24" customHeight="1" thickBot="1">
      <c r="A25" s="536"/>
      <c r="B25" s="551" t="s">
        <v>157</v>
      </c>
      <c r="C25" s="538">
        <v>856</v>
      </c>
      <c r="D25" s="539">
        <v>670.9</v>
      </c>
      <c r="E25" s="690">
        <v>2295</v>
      </c>
      <c r="F25" s="552">
        <v>471.99088351581821</v>
      </c>
      <c r="G25" s="553">
        <v>0</v>
      </c>
      <c r="H25" s="553">
        <v>0</v>
      </c>
      <c r="I25" s="553">
        <v>1585.7840000000001</v>
      </c>
      <c r="J25" s="553">
        <v>0</v>
      </c>
      <c r="K25" s="553">
        <v>0</v>
      </c>
      <c r="L25" s="553">
        <v>471.99088351581821</v>
      </c>
      <c r="M25" s="553">
        <v>471.99088351581821</v>
      </c>
      <c r="N25" s="553">
        <v>471.99088351581821</v>
      </c>
      <c r="O25" s="553">
        <v>565.46388351581822</v>
      </c>
      <c r="P25" s="553">
        <v>565.46388351581822</v>
      </c>
      <c r="Q25" s="553">
        <v>1326.1216269676736</v>
      </c>
      <c r="R25" s="553">
        <v>1484.8510028350399</v>
      </c>
      <c r="S25" s="554">
        <v>1484.8510028350399</v>
      </c>
      <c r="T25" s="545"/>
    </row>
    <row r="26" spans="1:21" s="544" customFormat="1" ht="20.100000000000001" customHeight="1">
      <c r="B26" s="555" t="s">
        <v>411</v>
      </c>
      <c r="C26" s="556"/>
      <c r="D26" s="557"/>
      <c r="E26" s="557"/>
      <c r="F26" s="558"/>
      <c r="G26" s="558"/>
      <c r="H26" s="558"/>
      <c r="I26" s="558"/>
      <c r="J26" s="558"/>
      <c r="K26" s="558"/>
      <c r="L26" s="558"/>
      <c r="M26" s="558"/>
      <c r="N26" s="558"/>
      <c r="O26" s="558"/>
      <c r="P26" s="558"/>
      <c r="Q26" s="558"/>
      <c r="R26" s="559" t="s">
        <v>287</v>
      </c>
      <c r="U26" s="555"/>
    </row>
    <row r="27" spans="1:21" ht="23.1" customHeight="1">
      <c r="B27" s="560"/>
      <c r="C27" s="560"/>
      <c r="D27" s="560"/>
      <c r="E27" s="560"/>
      <c r="F27" s="560"/>
      <c r="G27" s="560"/>
      <c r="H27" s="560"/>
      <c r="I27" s="560"/>
      <c r="J27" s="560"/>
      <c r="K27" s="560"/>
      <c r="L27" s="560"/>
      <c r="M27" s="560"/>
      <c r="N27" s="560"/>
      <c r="O27" s="560"/>
      <c r="P27" s="560"/>
      <c r="Q27" s="560"/>
      <c r="R27" s="560"/>
      <c r="S27" s="560"/>
      <c r="T27" s="560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7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zoomScale="50" zoomScaleNormal="50" zoomScaleSheetLayoutView="50" zoomScalePageLayoutView="50" workbookViewId="0">
      <selection activeCell="G4" sqref="G4:S25"/>
    </sheetView>
  </sheetViews>
  <sheetFormatPr baseColWidth="10" defaultColWidth="0.33203125" defaultRowHeight="13.8"/>
  <cols>
    <col min="1" max="1" width="3.6640625" style="248" customWidth="1"/>
    <col min="2" max="2" width="71.5546875" style="248" customWidth="1"/>
    <col min="3" max="3" width="22.6640625" style="248" hidden="1" customWidth="1"/>
    <col min="4" max="4" width="15.33203125" style="248" hidden="1" customWidth="1"/>
    <col min="5" max="5" width="15.5546875" style="248" bestFit="1" customWidth="1"/>
    <col min="6" max="6" width="18.5546875" style="248" bestFit="1" customWidth="1"/>
    <col min="7" max="7" width="15" style="248" customWidth="1"/>
    <col min="8" max="8" width="17.33203125" style="248" customWidth="1"/>
    <col min="9" max="9" width="16.6640625" style="248" customWidth="1"/>
    <col min="10" max="10" width="15.5546875" style="248" customWidth="1"/>
    <col min="11" max="12" width="16.33203125" style="248" customWidth="1"/>
    <col min="13" max="13" width="15.5546875" style="248" customWidth="1"/>
    <col min="14" max="15" width="16.33203125" style="248" customWidth="1"/>
    <col min="16" max="16" width="16.44140625" style="248" customWidth="1"/>
    <col min="17" max="17" width="16.6640625" style="248" customWidth="1"/>
    <col min="18" max="18" width="16.33203125" style="248" customWidth="1"/>
    <col min="19" max="19" width="17.33203125" style="248" customWidth="1"/>
    <col min="20" max="20" width="16.44140625" style="248" customWidth="1"/>
    <col min="21" max="16384" width="0.33203125" style="248"/>
  </cols>
  <sheetData>
    <row r="1" spans="1:20" ht="54.75" customHeight="1" thickBot="1">
      <c r="B1" s="956" t="s">
        <v>428</v>
      </c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521"/>
    </row>
    <row r="2" spans="1:20" ht="14.4" thickBot="1">
      <c r="C2" s="522"/>
      <c r="D2" s="522"/>
      <c r="E2" s="522"/>
      <c r="F2" s="522"/>
      <c r="G2" s="522"/>
      <c r="H2" s="523">
        <v>12</v>
      </c>
      <c r="I2" s="523">
        <v>11</v>
      </c>
      <c r="J2" s="523">
        <v>10</v>
      </c>
      <c r="K2" s="523">
        <v>9</v>
      </c>
      <c r="L2" s="523">
        <v>8</v>
      </c>
      <c r="M2" s="523">
        <v>7</v>
      </c>
      <c r="N2" s="523">
        <v>6</v>
      </c>
      <c r="O2" s="523">
        <v>5</v>
      </c>
      <c r="P2" s="523">
        <v>4</v>
      </c>
      <c r="Q2" s="523">
        <v>3</v>
      </c>
      <c r="R2" s="523">
        <v>2</v>
      </c>
      <c r="S2" s="523">
        <v>1</v>
      </c>
      <c r="T2" s="523"/>
    </row>
    <row r="3" spans="1:20" ht="30" customHeight="1" thickBot="1">
      <c r="B3" s="962" t="s">
        <v>3</v>
      </c>
      <c r="C3" s="561"/>
      <c r="D3" s="561"/>
      <c r="E3" s="960" t="s">
        <v>0</v>
      </c>
      <c r="F3" s="961"/>
      <c r="G3" s="959" t="s">
        <v>328</v>
      </c>
      <c r="H3" s="960"/>
      <c r="I3" s="960"/>
      <c r="J3" s="960"/>
      <c r="K3" s="960"/>
      <c r="L3" s="960"/>
      <c r="M3" s="960"/>
      <c r="N3" s="960"/>
      <c r="O3" s="960"/>
      <c r="P3" s="960"/>
      <c r="Q3" s="960"/>
      <c r="R3" s="960"/>
      <c r="S3" s="961"/>
      <c r="T3" s="739"/>
    </row>
    <row r="4" spans="1:20" s="526" customFormat="1" ht="25.2" customHeight="1">
      <c r="B4" s="963"/>
      <c r="C4" s="952" t="s">
        <v>466</v>
      </c>
      <c r="D4" s="952"/>
      <c r="E4" s="951" t="s">
        <v>544</v>
      </c>
      <c r="F4" s="958"/>
      <c r="G4" s="677" t="s">
        <v>472</v>
      </c>
      <c r="H4" s="677" t="s">
        <v>471</v>
      </c>
      <c r="I4" s="677" t="s">
        <v>476</v>
      </c>
      <c r="J4" s="677" t="s">
        <v>477</v>
      </c>
      <c r="K4" s="677" t="s">
        <v>478</v>
      </c>
      <c r="L4" s="677" t="s">
        <v>479</v>
      </c>
      <c r="M4" s="677" t="s">
        <v>475</v>
      </c>
      <c r="N4" s="677" t="s">
        <v>533</v>
      </c>
      <c r="O4" s="677" t="s">
        <v>534</v>
      </c>
      <c r="P4" s="677" t="s">
        <v>535</v>
      </c>
      <c r="Q4" s="677" t="s">
        <v>545</v>
      </c>
      <c r="R4" s="677" t="s">
        <v>546</v>
      </c>
      <c r="S4" s="678" t="s">
        <v>544</v>
      </c>
      <c r="T4" s="957"/>
    </row>
    <row r="5" spans="1:20" s="527" customFormat="1" ht="39" customHeight="1" thickBot="1">
      <c r="B5" s="964"/>
      <c r="C5" s="562" t="s">
        <v>307</v>
      </c>
      <c r="D5" s="700" t="s">
        <v>308</v>
      </c>
      <c r="E5" s="701" t="s">
        <v>481</v>
      </c>
      <c r="F5" s="529" t="s">
        <v>474</v>
      </c>
      <c r="G5" s="563" t="s">
        <v>287</v>
      </c>
      <c r="H5" s="564" t="s">
        <v>287</v>
      </c>
      <c r="I5" s="563" t="s">
        <v>287</v>
      </c>
      <c r="J5" s="564" t="s">
        <v>287</v>
      </c>
      <c r="K5" s="563" t="s">
        <v>287</v>
      </c>
      <c r="L5" s="564" t="s">
        <v>287</v>
      </c>
      <c r="M5" s="564" t="s">
        <v>287</v>
      </c>
      <c r="N5" s="563" t="s">
        <v>287</v>
      </c>
      <c r="O5" s="564" t="s">
        <v>287</v>
      </c>
      <c r="P5" s="563" t="s">
        <v>287</v>
      </c>
      <c r="Q5" s="564" t="s">
        <v>480</v>
      </c>
      <c r="R5" s="706" t="s">
        <v>480</v>
      </c>
      <c r="S5" s="707" t="s">
        <v>480</v>
      </c>
      <c r="T5" s="957"/>
    </row>
    <row r="6" spans="1:20" ht="30" customHeight="1">
      <c r="B6" s="565" t="s">
        <v>1</v>
      </c>
      <c r="C6" s="566">
        <v>7405.7</v>
      </c>
      <c r="D6" s="693">
        <v>7006.6</v>
      </c>
      <c r="E6" s="702">
        <v>16332.814339196659</v>
      </c>
      <c r="F6" s="702">
        <v>3321.4432853363924</v>
      </c>
      <c r="G6" s="569">
        <v>9035.7438405462672</v>
      </c>
      <c r="H6" s="567">
        <v>10133.700862880072</v>
      </c>
      <c r="I6" s="569">
        <v>10726.020947233937</v>
      </c>
      <c r="J6" s="567">
        <v>574.63356638920629</v>
      </c>
      <c r="K6" s="569">
        <v>1187.2308423608281</v>
      </c>
      <c r="L6" s="567">
        <v>2425.6940622176617</v>
      </c>
      <c r="M6" s="569">
        <v>3481.7576122713244</v>
      </c>
      <c r="N6" s="567">
        <v>4353.7150053259302</v>
      </c>
      <c r="O6" s="569">
        <v>5704.6634139405578</v>
      </c>
      <c r="P6" s="567">
        <v>6514.0300981350056</v>
      </c>
      <c r="Q6" s="569">
        <v>7969.9593556895561</v>
      </c>
      <c r="R6" s="567">
        <v>8855.478914829313</v>
      </c>
      <c r="S6" s="568">
        <v>9768.5221270686034</v>
      </c>
    </row>
    <row r="7" spans="1:20" s="544" customFormat="1" ht="24" customHeight="1">
      <c r="A7" s="536">
        <v>1</v>
      </c>
      <c r="B7" s="537" t="s">
        <v>158</v>
      </c>
      <c r="C7" s="570">
        <v>4460.2</v>
      </c>
      <c r="D7" s="694">
        <v>4592.3999999999996</v>
      </c>
      <c r="E7" s="540">
        <v>8166.6144641966594</v>
      </c>
      <c r="F7" s="540">
        <v>2197.6149179648864</v>
      </c>
      <c r="G7" s="571">
        <v>6323.5035913992342</v>
      </c>
      <c r="H7" s="538">
        <v>7056.722516665227</v>
      </c>
      <c r="I7" s="571">
        <v>7413.9584097407496</v>
      </c>
      <c r="J7" s="538">
        <v>454.54383345919632</v>
      </c>
      <c r="K7" s="571">
        <v>983.17254981877409</v>
      </c>
      <c r="L7" s="538">
        <v>1484.5648747952346</v>
      </c>
      <c r="M7" s="571">
        <v>2322.695953123105</v>
      </c>
      <c r="N7" s="538">
        <v>2873.2392359323094</v>
      </c>
      <c r="O7" s="571">
        <v>3538.5806903030129</v>
      </c>
      <c r="P7" s="538">
        <v>4251.3084858395896</v>
      </c>
      <c r="Q7" s="571">
        <v>4836.080519538973</v>
      </c>
      <c r="R7" s="538">
        <v>5389.1934189218828</v>
      </c>
      <c r="S7" s="541">
        <v>6095.269305592763</v>
      </c>
      <c r="T7" s="543"/>
    </row>
    <row r="8" spans="1:20" s="546" customFormat="1" ht="24" customHeight="1">
      <c r="A8" s="536">
        <v>2</v>
      </c>
      <c r="B8" s="537" t="s">
        <v>159</v>
      </c>
      <c r="C8" s="570">
        <v>4178.6000000000004</v>
      </c>
      <c r="D8" s="694">
        <v>4112.7</v>
      </c>
      <c r="E8" s="540">
        <v>7566.4424580000004</v>
      </c>
      <c r="F8" s="540">
        <v>1641.5577397143784</v>
      </c>
      <c r="G8" s="571">
        <v>5696.1511025635773</v>
      </c>
      <c r="H8" s="538">
        <v>6301.4866790226915</v>
      </c>
      <c r="I8" s="571">
        <v>7595.7423724679657</v>
      </c>
      <c r="J8" s="538">
        <v>283.75357721701005</v>
      </c>
      <c r="K8" s="571">
        <v>642.95366465954396</v>
      </c>
      <c r="L8" s="538">
        <v>1130.3808077811593</v>
      </c>
      <c r="M8" s="571">
        <v>1645.493222999982</v>
      </c>
      <c r="N8" s="538">
        <v>2184.4221962066599</v>
      </c>
      <c r="O8" s="571">
        <v>2749.9274782531984</v>
      </c>
      <c r="P8" s="538">
        <v>3368.7013649865648</v>
      </c>
      <c r="Q8" s="571">
        <v>3844.794377879944</v>
      </c>
      <c r="R8" s="538">
        <v>4433.884964229399</v>
      </c>
      <c r="S8" s="541">
        <v>4915.7188339897748</v>
      </c>
      <c r="T8" s="545"/>
    </row>
    <row r="9" spans="1:20" s="546" customFormat="1" ht="24" customHeight="1">
      <c r="A9" s="536">
        <v>3</v>
      </c>
      <c r="B9" s="537" t="s">
        <v>160</v>
      </c>
      <c r="C9" s="570">
        <v>2350.3000000000002</v>
      </c>
      <c r="D9" s="694">
        <v>2337.4</v>
      </c>
      <c r="E9" s="540">
        <v>4338.959296</v>
      </c>
      <c r="F9" s="540">
        <v>1120.3565947130501</v>
      </c>
      <c r="G9" s="571">
        <v>2876.1531826479595</v>
      </c>
      <c r="H9" s="538">
        <v>3154.5492986879708</v>
      </c>
      <c r="I9" s="571">
        <v>3717.0409525659898</v>
      </c>
      <c r="J9" s="538">
        <v>232.01689333059002</v>
      </c>
      <c r="K9" s="571">
        <v>519.57282555745996</v>
      </c>
      <c r="L9" s="538">
        <v>822.21672227572992</v>
      </c>
      <c r="M9" s="571">
        <v>1120.3565947130501</v>
      </c>
      <c r="N9" s="538">
        <v>1393.9877858043999</v>
      </c>
      <c r="O9" s="571">
        <v>1735.6805452756012</v>
      </c>
      <c r="P9" s="538">
        <v>2051.3403053028405</v>
      </c>
      <c r="Q9" s="571">
        <v>2349.00871784433</v>
      </c>
      <c r="R9" s="538">
        <v>2688.9211515876</v>
      </c>
      <c r="S9" s="541">
        <v>2979.8835864061703</v>
      </c>
      <c r="T9" s="545"/>
    </row>
    <row r="10" spans="1:20" s="546" customFormat="1" ht="24" customHeight="1">
      <c r="A10" s="536">
        <v>4</v>
      </c>
      <c r="B10" s="537" t="s">
        <v>161</v>
      </c>
      <c r="C10" s="570">
        <v>1450.2</v>
      </c>
      <c r="D10" s="694">
        <v>1422.2</v>
      </c>
      <c r="E10" s="540">
        <v>2572.3901620000001</v>
      </c>
      <c r="F10" s="540">
        <v>322.79192089454</v>
      </c>
      <c r="G10" s="571">
        <v>2382.7857331219598</v>
      </c>
      <c r="H10" s="538">
        <v>2682.5405180871298</v>
      </c>
      <c r="I10" s="571">
        <v>3383.0494268491698</v>
      </c>
      <c r="J10" s="538">
        <v>10.105541086810002</v>
      </c>
      <c r="K10" s="571">
        <v>44.997045361489988</v>
      </c>
      <c r="L10" s="538">
        <v>173.42170553614002</v>
      </c>
      <c r="M10" s="571">
        <v>322.79192089454</v>
      </c>
      <c r="N10" s="538">
        <v>542.76175550214998</v>
      </c>
      <c r="O10" s="571">
        <v>734.98051614517988</v>
      </c>
      <c r="P10" s="538">
        <v>1000.22898726826</v>
      </c>
      <c r="Q10" s="571">
        <v>1155.0068880213098</v>
      </c>
      <c r="R10" s="538">
        <v>1352.62934812342</v>
      </c>
      <c r="S10" s="541">
        <v>1492.7333362763</v>
      </c>
      <c r="T10" s="545"/>
    </row>
    <row r="11" spans="1:20" s="546" customFormat="1" ht="24" customHeight="1">
      <c r="A11" s="536">
        <v>5</v>
      </c>
      <c r="B11" s="537" t="s">
        <v>162</v>
      </c>
      <c r="C11" s="570">
        <v>124.7</v>
      </c>
      <c r="D11" s="694">
        <v>105.5</v>
      </c>
      <c r="E11" s="540">
        <v>282.44299999999998</v>
      </c>
      <c r="F11" s="540">
        <v>64.222262719158408</v>
      </c>
      <c r="G11" s="571">
        <v>158.41455101066782</v>
      </c>
      <c r="H11" s="538">
        <v>174.818306422332</v>
      </c>
      <c r="I11" s="571">
        <v>186.9727817370356</v>
      </c>
      <c r="J11" s="538">
        <v>12.16</v>
      </c>
      <c r="K11" s="571">
        <v>20.59</v>
      </c>
      <c r="L11" s="538">
        <v>46.671967169679299</v>
      </c>
      <c r="M11" s="571">
        <v>68.157746004762018</v>
      </c>
      <c r="N11" s="538">
        <v>89.070943512480213</v>
      </c>
      <c r="O11" s="571">
        <v>94.462976122822113</v>
      </c>
      <c r="P11" s="538">
        <v>106.60631180265523</v>
      </c>
      <c r="Q11" s="571">
        <v>109.5757130531843</v>
      </c>
      <c r="R11" s="538">
        <v>140.47819555725908</v>
      </c>
      <c r="S11" s="541">
        <v>169.69947985716436</v>
      </c>
      <c r="T11" s="545"/>
    </row>
    <row r="12" spans="1:20" s="544" customFormat="1" ht="24" customHeight="1">
      <c r="A12" s="536">
        <v>6</v>
      </c>
      <c r="B12" s="537" t="s">
        <v>163</v>
      </c>
      <c r="C12" s="570">
        <v>253.4</v>
      </c>
      <c r="D12" s="694">
        <v>247.6</v>
      </c>
      <c r="E12" s="540">
        <v>372.65</v>
      </c>
      <c r="F12" s="540">
        <v>134.18696138762999</v>
      </c>
      <c r="G12" s="571">
        <v>278.79763578299003</v>
      </c>
      <c r="H12" s="538">
        <v>289.578555825259</v>
      </c>
      <c r="I12" s="571">
        <v>308.67921131577003</v>
      </c>
      <c r="J12" s="538">
        <v>29.471142799610003</v>
      </c>
      <c r="K12" s="571">
        <v>57.793793740593998</v>
      </c>
      <c r="L12" s="538">
        <v>88.070412799609997</v>
      </c>
      <c r="M12" s="571">
        <v>134.18696138762999</v>
      </c>
      <c r="N12" s="538">
        <v>158.60171138762999</v>
      </c>
      <c r="O12" s="571">
        <v>184.80344070959501</v>
      </c>
      <c r="P12" s="538">
        <v>210.52576061280902</v>
      </c>
      <c r="Q12" s="571">
        <v>231.20305896112001</v>
      </c>
      <c r="R12" s="538">
        <v>251.85626896112001</v>
      </c>
      <c r="S12" s="541">
        <v>273.40243145014</v>
      </c>
      <c r="T12" s="545"/>
    </row>
    <row r="13" spans="1:20" s="547" customFormat="1" ht="24" customHeight="1">
      <c r="A13" s="536">
        <v>7</v>
      </c>
      <c r="B13" s="537" t="s">
        <v>164</v>
      </c>
      <c r="C13" s="570">
        <v>281.60000000000002</v>
      </c>
      <c r="D13" s="694">
        <v>479.7</v>
      </c>
      <c r="E13" s="540">
        <v>600.17200619665891</v>
      </c>
      <c r="F13" s="540">
        <v>556.05717825050783</v>
      </c>
      <c r="G13" s="571">
        <v>627.35248883565691</v>
      </c>
      <c r="H13" s="538">
        <v>755.23583764253522</v>
      </c>
      <c r="I13" s="571">
        <v>-181.78396272721596</v>
      </c>
      <c r="J13" s="538">
        <v>170.79025624218625</v>
      </c>
      <c r="K13" s="571">
        <v>340.21888515923013</v>
      </c>
      <c r="L13" s="538">
        <v>354.18406701407514</v>
      </c>
      <c r="M13" s="571">
        <v>677.20273012312305</v>
      </c>
      <c r="N13" s="538">
        <v>688.81703972564969</v>
      </c>
      <c r="O13" s="571">
        <v>788.65321204981456</v>
      </c>
      <c r="P13" s="538">
        <v>882.60712085302475</v>
      </c>
      <c r="Q13" s="571">
        <v>991.28614165902866</v>
      </c>
      <c r="R13" s="538">
        <v>955.30845469248368</v>
      </c>
      <c r="S13" s="541">
        <v>1179.5504716029877</v>
      </c>
      <c r="T13" s="545"/>
    </row>
    <row r="14" spans="1:20" s="547" customFormat="1" ht="24" customHeight="1">
      <c r="A14" s="536">
        <v>8</v>
      </c>
      <c r="B14" s="537" t="s">
        <v>165</v>
      </c>
      <c r="C14" s="570">
        <v>0</v>
      </c>
      <c r="D14" s="694">
        <v>0</v>
      </c>
      <c r="E14" s="540">
        <v>0</v>
      </c>
      <c r="F14" s="540">
        <v>0</v>
      </c>
      <c r="G14" s="571">
        <v>0</v>
      </c>
      <c r="H14" s="538">
        <v>0</v>
      </c>
      <c r="I14" s="571">
        <v>0</v>
      </c>
      <c r="J14" s="538">
        <v>0</v>
      </c>
      <c r="K14" s="571">
        <v>0</v>
      </c>
      <c r="L14" s="538">
        <v>0</v>
      </c>
      <c r="M14" s="571">
        <v>0</v>
      </c>
      <c r="N14" s="538">
        <v>0</v>
      </c>
      <c r="O14" s="571">
        <v>0</v>
      </c>
      <c r="P14" s="538">
        <v>0</v>
      </c>
      <c r="Q14" s="571">
        <v>0</v>
      </c>
      <c r="R14" s="538">
        <v>0</v>
      </c>
      <c r="S14" s="541">
        <v>0</v>
      </c>
      <c r="T14" s="545"/>
    </row>
    <row r="15" spans="1:20" s="547" customFormat="1" ht="24" customHeight="1">
      <c r="A15" s="536">
        <v>9</v>
      </c>
      <c r="B15" s="537"/>
      <c r="C15" s="570"/>
      <c r="D15" s="694"/>
      <c r="E15" s="540"/>
      <c r="F15" s="540"/>
      <c r="G15" s="571"/>
      <c r="H15" s="538"/>
      <c r="I15" s="571"/>
      <c r="J15" s="538"/>
      <c r="K15" s="571"/>
      <c r="L15" s="538"/>
      <c r="M15" s="571"/>
      <c r="N15" s="538"/>
      <c r="O15" s="571"/>
      <c r="P15" s="538"/>
      <c r="Q15" s="571"/>
      <c r="R15" s="538"/>
      <c r="S15" s="541"/>
      <c r="T15" s="545"/>
    </row>
    <row r="16" spans="1:20" s="546" customFormat="1" ht="24" customHeight="1">
      <c r="A16" s="536">
        <v>10</v>
      </c>
      <c r="B16" s="537" t="s">
        <v>166</v>
      </c>
      <c r="C16" s="570">
        <v>2945.5</v>
      </c>
      <c r="D16" s="694">
        <v>2414.1</v>
      </c>
      <c r="E16" s="540">
        <v>8166.1998750000002</v>
      </c>
      <c r="F16" s="540">
        <v>1123.8283673715061</v>
      </c>
      <c r="G16" s="571">
        <v>2712.240249147033</v>
      </c>
      <c r="H16" s="538">
        <v>3076.9783462148453</v>
      </c>
      <c r="I16" s="571">
        <v>4897.8</v>
      </c>
      <c r="J16" s="538">
        <v>120.08973293001</v>
      </c>
      <c r="K16" s="571">
        <v>204.05829254205398</v>
      </c>
      <c r="L16" s="538">
        <v>941.12918742242732</v>
      </c>
      <c r="M16" s="571">
        <v>1159.0616591482192</v>
      </c>
      <c r="N16" s="538">
        <v>1480.4757693936203</v>
      </c>
      <c r="O16" s="571">
        <v>2166.0827236375444</v>
      </c>
      <c r="P16" s="538">
        <v>2262.721612295416</v>
      </c>
      <c r="Q16" s="571">
        <v>3133.8788361505835</v>
      </c>
      <c r="R16" s="538">
        <v>3466.2854959074293</v>
      </c>
      <c r="S16" s="541">
        <v>3673.2528214758399</v>
      </c>
      <c r="T16" s="545"/>
    </row>
    <row r="17" spans="1:20" s="546" customFormat="1" ht="24" customHeight="1">
      <c r="A17" s="536">
        <v>11</v>
      </c>
      <c r="B17" s="537" t="s">
        <v>167</v>
      </c>
      <c r="C17" s="570">
        <v>993.5</v>
      </c>
      <c r="D17" s="694">
        <v>910.3</v>
      </c>
      <c r="E17" s="540">
        <v>2488.4543910000002</v>
      </c>
      <c r="F17" s="540">
        <v>60.62622371202999</v>
      </c>
      <c r="G17" s="571">
        <v>855.78439268831016</v>
      </c>
      <c r="H17" s="538">
        <v>1190.6397540147498</v>
      </c>
      <c r="I17" s="571">
        <v>1094.0999999999999</v>
      </c>
      <c r="J17" s="538">
        <v>0</v>
      </c>
      <c r="K17" s="571">
        <v>11.019296221919999</v>
      </c>
      <c r="L17" s="538">
        <v>41.715423714970001</v>
      </c>
      <c r="M17" s="571">
        <v>60.62622371202999</v>
      </c>
      <c r="N17" s="538">
        <v>101.64759386038</v>
      </c>
      <c r="O17" s="571">
        <v>104.72080290731999</v>
      </c>
      <c r="P17" s="538">
        <v>124.46227071922998</v>
      </c>
      <c r="Q17" s="571">
        <v>167.26663495990999</v>
      </c>
      <c r="R17" s="538">
        <v>288.40441344538999</v>
      </c>
      <c r="S17" s="541">
        <v>323.80523843188996</v>
      </c>
      <c r="T17" s="545"/>
    </row>
    <row r="18" spans="1:20" s="546" customFormat="1" ht="24" customHeight="1">
      <c r="A18" s="536">
        <v>12</v>
      </c>
      <c r="B18" s="537" t="s">
        <v>168</v>
      </c>
      <c r="C18" s="570">
        <v>1952</v>
      </c>
      <c r="D18" s="694">
        <v>1503.9</v>
      </c>
      <c r="E18" s="540">
        <v>5677.745484</v>
      </c>
      <c r="F18" s="540">
        <v>1063.2021436594762</v>
      </c>
      <c r="G18" s="571">
        <v>1856.4558564587228</v>
      </c>
      <c r="H18" s="538">
        <v>1886.3385922000957</v>
      </c>
      <c r="I18" s="571">
        <v>3803.8</v>
      </c>
      <c r="J18" s="538">
        <v>120.08973293001</v>
      </c>
      <c r="K18" s="571">
        <v>193.03899632013398</v>
      </c>
      <c r="L18" s="538">
        <v>899.41376370745729</v>
      </c>
      <c r="M18" s="571">
        <v>1098.4354354361892</v>
      </c>
      <c r="N18" s="538">
        <v>1378.8281755332403</v>
      </c>
      <c r="O18" s="571">
        <v>2061.3619207302245</v>
      </c>
      <c r="P18" s="538">
        <v>2138.2593415761862</v>
      </c>
      <c r="Q18" s="571">
        <v>2966.6122011906737</v>
      </c>
      <c r="R18" s="538">
        <v>3177.8810824620396</v>
      </c>
      <c r="S18" s="541">
        <v>3349.4475830439501</v>
      </c>
      <c r="T18" s="545"/>
    </row>
    <row r="19" spans="1:20" s="546" customFormat="1" ht="24" customHeight="1">
      <c r="A19" s="536">
        <v>13</v>
      </c>
      <c r="B19" s="537" t="s">
        <v>10</v>
      </c>
      <c r="C19" s="570">
        <v>-850.2</v>
      </c>
      <c r="D19" s="694">
        <v>-800.2</v>
      </c>
      <c r="E19" s="540">
        <v>-3626.4474861966555</v>
      </c>
      <c r="F19" s="540">
        <v>-314.66938144632422</v>
      </c>
      <c r="G19" s="571">
        <v>-2752.4858410216166</v>
      </c>
      <c r="H19" s="538">
        <v>-3147.7262492769514</v>
      </c>
      <c r="I19" s="571">
        <v>-2979.5199870509587</v>
      </c>
      <c r="J19" s="538">
        <v>8.7842461522336635</v>
      </c>
      <c r="K19" s="571">
        <v>74.776820894681805</v>
      </c>
      <c r="L19" s="538">
        <v>-145.20709433737375</v>
      </c>
      <c r="M19" s="571">
        <v>-474.98370838125629</v>
      </c>
      <c r="N19" s="538">
        <v>-659.2569837962219</v>
      </c>
      <c r="O19" s="571">
        <v>-1017.8147467423587</v>
      </c>
      <c r="P19" s="538">
        <v>-1054.3498592155993</v>
      </c>
      <c r="Q19" s="571">
        <v>-999.34425307687252</v>
      </c>
      <c r="R19" s="538">
        <v>-924.24979914260257</v>
      </c>
      <c r="S19" s="541">
        <v>-1032.374991451612</v>
      </c>
      <c r="T19" s="545"/>
    </row>
    <row r="20" spans="1:20" s="546" customFormat="1" ht="24" customHeight="1">
      <c r="A20" s="536">
        <v>14</v>
      </c>
      <c r="B20" s="572" t="s">
        <v>11</v>
      </c>
      <c r="C20" s="571">
        <v>-1341.5</v>
      </c>
      <c r="D20" s="695">
        <v>-1015.7</v>
      </c>
      <c r="E20" s="703">
        <v>-3626.4474861966555</v>
      </c>
      <c r="F20" s="703">
        <v>-344.09602119594422</v>
      </c>
      <c r="G20" s="574">
        <v>-2196.0227180208371</v>
      </c>
      <c r="H20" s="575">
        <v>-2266.1265428797428</v>
      </c>
      <c r="I20" s="574">
        <v>-2924.8797166727791</v>
      </c>
      <c r="J20" s="575">
        <v>-19.691348998576334</v>
      </c>
      <c r="K20" s="574">
        <v>53.311786372711794</v>
      </c>
      <c r="L20" s="575">
        <v>-150.2372437615837</v>
      </c>
      <c r="M20" s="574">
        <v>-389.40151904637628</v>
      </c>
      <c r="N20" s="575">
        <v>-551.69853542439205</v>
      </c>
      <c r="O20" s="574">
        <v>-967.66806878667876</v>
      </c>
      <c r="P20" s="575">
        <v>-1172.4145633609194</v>
      </c>
      <c r="Q20" s="574">
        <v>-1168.8783047060326</v>
      </c>
      <c r="R20" s="575">
        <v>-1115.2814364082724</v>
      </c>
      <c r="S20" s="573">
        <v>-1209.0719172763024</v>
      </c>
      <c r="T20" s="545"/>
    </row>
    <row r="21" spans="1:20" s="546" customFormat="1" ht="24" customHeight="1">
      <c r="A21" s="536">
        <v>15</v>
      </c>
      <c r="B21" s="576" t="s">
        <v>117</v>
      </c>
      <c r="C21" s="577">
        <v>1341.5</v>
      </c>
      <c r="D21" s="696">
        <v>1015.7</v>
      </c>
      <c r="E21" s="704">
        <v>3626.4474861966555</v>
      </c>
      <c r="F21" s="704">
        <v>344.09602119594422</v>
      </c>
      <c r="G21" s="579">
        <v>2196.0227180208371</v>
      </c>
      <c r="H21" s="578">
        <v>2266.1265428797428</v>
      </c>
      <c r="I21" s="579">
        <v>2924.8797166727791</v>
      </c>
      <c r="J21" s="578">
        <v>19.691348998576334</v>
      </c>
      <c r="K21" s="579">
        <v>-53.311786372711794</v>
      </c>
      <c r="L21" s="578">
        <v>150.2372437615837</v>
      </c>
      <c r="M21" s="579">
        <v>389.40151904637628</v>
      </c>
      <c r="N21" s="578">
        <v>551.69853542439205</v>
      </c>
      <c r="O21" s="579">
        <v>967.66806878667876</v>
      </c>
      <c r="P21" s="578">
        <v>1172.4145633609194</v>
      </c>
      <c r="Q21" s="579">
        <v>1168.8783047060326</v>
      </c>
      <c r="R21" s="578">
        <v>1115.2814364082724</v>
      </c>
      <c r="S21" s="580">
        <v>1209.0719172763024</v>
      </c>
      <c r="T21" s="545"/>
    </row>
    <row r="22" spans="1:20" s="544" customFormat="1" ht="24" customHeight="1">
      <c r="A22" s="536">
        <v>16</v>
      </c>
      <c r="B22" s="581" t="s">
        <v>118</v>
      </c>
      <c r="C22" s="578">
        <v>1012.3</v>
      </c>
      <c r="D22" s="696">
        <v>771.9</v>
      </c>
      <c r="E22" s="704">
        <v>2923.544484</v>
      </c>
      <c r="F22" s="704">
        <v>465.70962665668435</v>
      </c>
      <c r="G22" s="579">
        <v>1852.0909860105553</v>
      </c>
      <c r="H22" s="578">
        <v>1818.0308244205125</v>
      </c>
      <c r="I22" s="579">
        <v>2092.4556197066777</v>
      </c>
      <c r="J22" s="578">
        <v>90.423246319409998</v>
      </c>
      <c r="K22" s="579">
        <v>134.15644816138396</v>
      </c>
      <c r="L22" s="578">
        <v>339.04620537422306</v>
      </c>
      <c r="M22" s="579">
        <v>490.09012450711657</v>
      </c>
      <c r="N22" s="578">
        <v>680.11038693983926</v>
      </c>
      <c r="O22" s="579">
        <v>1216.9044787676339</v>
      </c>
      <c r="P22" s="578">
        <v>1241.4276502552584</v>
      </c>
      <c r="Q22" s="579">
        <v>1304.7888102528375</v>
      </c>
      <c r="R22" s="578">
        <v>1306.0487045018454</v>
      </c>
      <c r="S22" s="580">
        <v>1394.007833393435</v>
      </c>
      <c r="T22" s="543"/>
    </row>
    <row r="23" spans="1:20" s="546" customFormat="1" ht="24" customHeight="1">
      <c r="A23" s="536">
        <v>17</v>
      </c>
      <c r="B23" s="581" t="s">
        <v>119</v>
      </c>
      <c r="C23" s="578">
        <v>329.2</v>
      </c>
      <c r="D23" s="696">
        <v>243.8</v>
      </c>
      <c r="E23" s="704">
        <v>702.9</v>
      </c>
      <c r="F23" s="704">
        <v>-121.61360546074039</v>
      </c>
      <c r="G23" s="579">
        <v>343.9317320102823</v>
      </c>
      <c r="H23" s="578">
        <v>448.09571845923074</v>
      </c>
      <c r="I23" s="579">
        <v>832.42409696609991</v>
      </c>
      <c r="J23" s="578">
        <v>-70.731897320833667</v>
      </c>
      <c r="K23" s="579">
        <v>-187.46823453409576</v>
      </c>
      <c r="L23" s="578">
        <v>-188.80896161263945</v>
      </c>
      <c r="M23" s="579">
        <v>-100.6886054607404</v>
      </c>
      <c r="N23" s="578">
        <v>-128.41185151544738</v>
      </c>
      <c r="O23" s="579">
        <v>-249.23640998095598</v>
      </c>
      <c r="P23" s="578">
        <v>-69.013086894339381</v>
      </c>
      <c r="Q23" s="579">
        <v>-135.91050554680481</v>
      </c>
      <c r="R23" s="578">
        <v>-190.76726809357444</v>
      </c>
      <c r="S23" s="580">
        <v>-184.93591611713305</v>
      </c>
      <c r="T23" s="545"/>
    </row>
    <row r="24" spans="1:20" s="546" customFormat="1" ht="24" customHeight="1">
      <c r="A24" s="536">
        <v>18</v>
      </c>
      <c r="B24" s="581" t="s">
        <v>169</v>
      </c>
      <c r="C24" s="578">
        <v>267.39999999999998</v>
      </c>
      <c r="D24" s="696">
        <v>219.8</v>
      </c>
      <c r="E24" s="704">
        <v>778.5</v>
      </c>
      <c r="F24" s="704">
        <v>330.72399999999999</v>
      </c>
      <c r="G24" s="579">
        <v>-53.850985881548027</v>
      </c>
      <c r="H24" s="578">
        <v>35.921466230395602</v>
      </c>
      <c r="I24" s="579">
        <v>166.93957355947293</v>
      </c>
      <c r="J24" s="578">
        <v>142.14233408480021</v>
      </c>
      <c r="K24" s="579">
        <v>188.3658290669301</v>
      </c>
      <c r="L24" s="578">
        <v>352.31187006588618</v>
      </c>
      <c r="M24" s="579">
        <v>330.72399999999999</v>
      </c>
      <c r="N24" s="578">
        <v>405.56676565976835</v>
      </c>
      <c r="O24" s="579">
        <v>66.693539003195013</v>
      </c>
      <c r="P24" s="578">
        <v>254.77157895209851</v>
      </c>
      <c r="Q24" s="579">
        <v>194.72932471050601</v>
      </c>
      <c r="R24" s="578">
        <v>375.4791918477996</v>
      </c>
      <c r="S24" s="580">
        <v>585.69907509210054</v>
      </c>
      <c r="T24" s="545"/>
    </row>
    <row r="25" spans="1:20" s="544" customFormat="1" ht="20.100000000000001" customHeight="1" thickBot="1">
      <c r="B25" s="582" t="s">
        <v>170</v>
      </c>
      <c r="C25" s="583">
        <v>61.7</v>
      </c>
      <c r="D25" s="697">
        <v>-66.599999999999994</v>
      </c>
      <c r="E25" s="705">
        <v>-75.59999999999954</v>
      </c>
      <c r="F25" s="705">
        <v>-8.1629437815099983</v>
      </c>
      <c r="G25" s="584">
        <v>377.34409027385897</v>
      </c>
      <c r="H25" s="583">
        <v>372.00909027385899</v>
      </c>
      <c r="I25" s="584">
        <v>363.53013027385902</v>
      </c>
      <c r="J25" s="583">
        <v>-11.175000000000001</v>
      </c>
      <c r="K25" s="584">
        <v>-1.5669999999999999</v>
      </c>
      <c r="L25" s="583">
        <v>11.138</v>
      </c>
      <c r="M25" s="584">
        <v>12.762056218490001</v>
      </c>
      <c r="N25" s="583">
        <v>31.809056218489999</v>
      </c>
      <c r="O25" s="584">
        <v>43.527056218490003</v>
      </c>
      <c r="P25" s="583">
        <v>20.03305621849</v>
      </c>
      <c r="Q25" s="584">
        <v>25.163056218490002</v>
      </c>
      <c r="R25" s="583">
        <v>30.215056218490002</v>
      </c>
      <c r="S25" s="585">
        <v>37.483249999999998</v>
      </c>
    </row>
    <row r="26" spans="1:20" ht="23.1" customHeight="1">
      <c r="B26" s="555" t="s">
        <v>411</v>
      </c>
      <c r="C26" s="560"/>
      <c r="D26" s="560"/>
      <c r="E26" s="560"/>
      <c r="F26" s="560"/>
      <c r="G26" s="560"/>
      <c r="H26" s="560"/>
      <c r="I26" s="560"/>
      <c r="J26" s="560"/>
      <c r="K26" s="560"/>
      <c r="L26" s="560"/>
      <c r="M26" s="560"/>
      <c r="N26" s="560"/>
      <c r="O26" s="560"/>
      <c r="P26" s="560"/>
      <c r="Q26" s="560"/>
      <c r="R26" s="559" t="s">
        <v>287</v>
      </c>
      <c r="S26" s="586"/>
      <c r="T26" s="560"/>
    </row>
    <row r="27" spans="1:20" ht="23.1" customHeight="1">
      <c r="C27" s="587"/>
      <c r="D27" s="587"/>
      <c r="E27" s="587"/>
      <c r="F27" s="587"/>
      <c r="G27" s="587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7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topLeftCell="H1" zoomScale="30" zoomScaleNormal="30" zoomScaleSheetLayoutView="20" zoomScalePageLayoutView="70" workbookViewId="0">
      <selection activeCell="I15" sqref="I15"/>
    </sheetView>
  </sheetViews>
  <sheetFormatPr baseColWidth="10" defaultColWidth="9.33203125" defaultRowHeight="13.8"/>
  <cols>
    <col min="1" max="1" width="3.6640625" style="16" customWidth="1"/>
    <col min="2" max="2" width="160.5546875" style="16" customWidth="1"/>
    <col min="3" max="3" width="52.44140625" style="16" customWidth="1"/>
    <col min="4" max="4" width="51.109375" style="16" customWidth="1"/>
    <col min="5" max="5" width="51.44140625" style="16" customWidth="1"/>
    <col min="6" max="6" width="50" style="16" customWidth="1"/>
    <col min="7" max="7" width="49.6640625" style="16" customWidth="1"/>
    <col min="8" max="22" width="36.44140625" style="16" customWidth="1"/>
    <col min="23" max="23" width="39.33203125" style="16" customWidth="1"/>
    <col min="24" max="24" width="3.6640625" style="16" customWidth="1"/>
    <col min="25" max="25" width="9.33203125" style="16"/>
    <col min="26" max="26" width="8.44140625" style="16" customWidth="1"/>
    <col min="27" max="28" width="9.33203125" style="16"/>
    <col min="29" max="29" width="8.44140625" style="16" customWidth="1"/>
    <col min="30" max="31" width="9.33203125" style="16"/>
    <col min="32" max="32" width="8.44140625" style="16" customWidth="1"/>
    <col min="33" max="16384" width="9.33203125" style="16"/>
  </cols>
  <sheetData>
    <row r="1" spans="1:24" ht="78" customHeight="1" thickBot="1">
      <c r="B1" s="965" t="s">
        <v>429</v>
      </c>
      <c r="C1" s="965"/>
      <c r="D1" s="965"/>
      <c r="E1" s="965"/>
      <c r="F1" s="965"/>
      <c r="G1" s="965"/>
      <c r="H1" s="965"/>
      <c r="I1" s="965"/>
      <c r="J1" s="965"/>
      <c r="K1" s="965"/>
      <c r="L1" s="965"/>
      <c r="M1" s="965"/>
      <c r="N1" s="965"/>
      <c r="O1" s="965"/>
      <c r="P1" s="965"/>
      <c r="Q1" s="965"/>
      <c r="R1" s="965"/>
      <c r="S1" s="965"/>
      <c r="T1" s="965"/>
      <c r="U1" s="965"/>
      <c r="V1" s="965"/>
      <c r="W1" s="965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66" t="s">
        <v>184</v>
      </c>
      <c r="C3" s="968" t="s">
        <v>2</v>
      </c>
      <c r="D3" s="969"/>
      <c r="E3" s="969"/>
      <c r="F3" s="969"/>
      <c r="G3" s="969"/>
      <c r="H3" s="969"/>
      <c r="I3" s="969"/>
      <c r="J3" s="969"/>
      <c r="K3" s="969"/>
      <c r="L3" s="969"/>
      <c r="M3" s="969"/>
      <c r="N3" s="969"/>
      <c r="O3" s="969"/>
      <c r="P3" s="969"/>
      <c r="Q3" s="969"/>
      <c r="R3" s="969"/>
      <c r="S3" s="969"/>
      <c r="T3" s="969"/>
      <c r="U3" s="969"/>
      <c r="V3" s="969"/>
      <c r="W3" s="970"/>
    </row>
    <row r="4" spans="1:24" s="18" customFormat="1" ht="47.25" customHeight="1">
      <c r="B4" s="967"/>
      <c r="C4" s="685" t="s">
        <v>445</v>
      </c>
      <c r="D4" s="166" t="s">
        <v>446</v>
      </c>
      <c r="E4" s="166" t="s">
        <v>447</v>
      </c>
      <c r="F4" s="166" t="s">
        <v>448</v>
      </c>
      <c r="G4" s="166" t="s">
        <v>449</v>
      </c>
      <c r="H4" s="166" t="s">
        <v>450</v>
      </c>
      <c r="I4" s="166" t="s">
        <v>451</v>
      </c>
      <c r="J4" s="166" t="s">
        <v>452</v>
      </c>
      <c r="K4" s="166" t="s">
        <v>453</v>
      </c>
      <c r="L4" s="166" t="s">
        <v>454</v>
      </c>
      <c r="M4" s="166" t="s">
        <v>455</v>
      </c>
      <c r="N4" s="166" t="s">
        <v>456</v>
      </c>
      <c r="O4" s="166" t="s">
        <v>457</v>
      </c>
      <c r="P4" s="166" t="s">
        <v>458</v>
      </c>
      <c r="Q4" s="166" t="s">
        <v>459</v>
      </c>
      <c r="R4" s="166" t="s">
        <v>460</v>
      </c>
      <c r="S4" s="166" t="s">
        <v>461</v>
      </c>
      <c r="T4" s="166" t="s">
        <v>462</v>
      </c>
      <c r="U4" s="166" t="s">
        <v>463</v>
      </c>
      <c r="V4" s="682" t="s">
        <v>464</v>
      </c>
      <c r="W4" s="686" t="s">
        <v>465</v>
      </c>
    </row>
    <row r="5" spans="1:24" s="20" customFormat="1" ht="27" customHeight="1" thickBot="1">
      <c r="B5" s="967"/>
      <c r="C5" s="163" t="s">
        <v>287</v>
      </c>
      <c r="D5" s="164" t="s">
        <v>287</v>
      </c>
      <c r="E5" s="165" t="s">
        <v>287</v>
      </c>
      <c r="F5" s="164" t="s">
        <v>287</v>
      </c>
      <c r="G5" s="165" t="s">
        <v>287</v>
      </c>
      <c r="H5" s="164" t="s">
        <v>287</v>
      </c>
      <c r="I5" s="165" t="s">
        <v>287</v>
      </c>
      <c r="J5" s="164" t="s">
        <v>287</v>
      </c>
      <c r="K5" s="165" t="s">
        <v>287</v>
      </c>
      <c r="L5" s="164" t="s">
        <v>287</v>
      </c>
      <c r="M5" s="165" t="s">
        <v>287</v>
      </c>
      <c r="N5" s="164" t="s">
        <v>287</v>
      </c>
      <c r="O5" s="165" t="s">
        <v>287</v>
      </c>
      <c r="P5" s="164" t="s">
        <v>287</v>
      </c>
      <c r="Q5" s="165" t="s">
        <v>287</v>
      </c>
      <c r="R5" s="164" t="s">
        <v>287</v>
      </c>
      <c r="S5" s="165" t="s">
        <v>287</v>
      </c>
      <c r="T5" s="164" t="s">
        <v>287</v>
      </c>
      <c r="U5" s="165" t="s">
        <v>287</v>
      </c>
      <c r="V5" s="683" t="s">
        <v>287</v>
      </c>
      <c r="W5" s="687" t="s">
        <v>287</v>
      </c>
    </row>
    <row r="6" spans="1:24" ht="23.25" customHeight="1">
      <c r="B6" s="56"/>
      <c r="C6" s="106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4"/>
      <c r="Q6" s="104"/>
      <c r="R6" s="105"/>
      <c r="S6" s="104"/>
      <c r="T6" s="104"/>
      <c r="U6" s="104"/>
      <c r="V6" s="104"/>
      <c r="W6" s="684"/>
    </row>
    <row r="7" spans="1:24" s="52" customFormat="1" ht="78" customHeight="1">
      <c r="A7" s="51">
        <v>1</v>
      </c>
      <c r="B7" s="157" t="s">
        <v>191</v>
      </c>
      <c r="C7" s="710"/>
      <c r="D7" s="152"/>
      <c r="E7" s="153"/>
      <c r="F7" s="152"/>
      <c r="G7" s="153"/>
      <c r="H7" s="152"/>
      <c r="I7" s="153"/>
      <c r="J7" s="152"/>
      <c r="K7" s="153"/>
      <c r="L7" s="152"/>
      <c r="M7" s="153"/>
      <c r="N7" s="152"/>
      <c r="O7" s="153"/>
      <c r="P7" s="154"/>
      <c r="Q7" s="155"/>
      <c r="R7" s="154"/>
      <c r="S7" s="155"/>
      <c r="T7" s="154"/>
      <c r="U7" s="155"/>
      <c r="V7" s="185"/>
      <c r="W7" s="152"/>
    </row>
    <row r="8" spans="1:24" s="52" customFormat="1" ht="78" customHeight="1">
      <c r="A8" s="51"/>
      <c r="B8" s="158" t="s">
        <v>37</v>
      </c>
      <c r="C8" s="710">
        <v>5271.46037987002</v>
      </c>
      <c r="D8" s="708">
        <v>5117.0884311357595</v>
      </c>
      <c r="E8" s="709">
        <v>5317.911875166089</v>
      </c>
      <c r="F8" s="152">
        <v>5232.7840121009704</v>
      </c>
      <c r="G8" s="153">
        <v>5235.7160673182698</v>
      </c>
      <c r="H8" s="152">
        <v>5474.1047945176697</v>
      </c>
      <c r="I8" s="153">
        <v>5479.7390625369899</v>
      </c>
      <c r="J8" s="152">
        <v>5273.7147080864497</v>
      </c>
      <c r="K8" s="153">
        <v>5323.7672584696802</v>
      </c>
      <c r="L8" s="152">
        <v>5415.842555405211</v>
      </c>
      <c r="M8" s="153">
        <v>5199.7375693045915</v>
      </c>
      <c r="N8" s="152">
        <v>5786.28731022802</v>
      </c>
      <c r="O8" s="153">
        <v>5553.9486445558487</v>
      </c>
      <c r="P8" s="152">
        <v>5627.5644032083501</v>
      </c>
      <c r="Q8" s="153">
        <v>5797.9214008558001</v>
      </c>
      <c r="R8" s="152">
        <v>5778.6692632884697</v>
      </c>
      <c r="S8" s="153">
        <v>5544.4390658476905</v>
      </c>
      <c r="T8" s="152">
        <v>6347.3158073231507</v>
      </c>
      <c r="U8" s="152">
        <v>6133.1290039016303</v>
      </c>
      <c r="V8" s="152">
        <v>6381.7533786539097</v>
      </c>
      <c r="W8" s="152" t="s">
        <v>268</v>
      </c>
    </row>
    <row r="9" spans="1:24" s="53" customFormat="1" ht="78" customHeight="1">
      <c r="A9" s="51">
        <v>2</v>
      </c>
      <c r="B9" s="158" t="s">
        <v>192</v>
      </c>
      <c r="C9" s="710">
        <v>13986.961741431627</v>
      </c>
      <c r="D9" s="152">
        <v>14321.62967115334</v>
      </c>
      <c r="E9" s="153">
        <v>14466.13345141862</v>
      </c>
      <c r="F9" s="152">
        <v>14641.65427139669</v>
      </c>
      <c r="G9" s="153">
        <v>14734.89906272275</v>
      </c>
      <c r="H9" s="152">
        <v>15038.170026469699</v>
      </c>
      <c r="I9" s="153">
        <v>14859.523982422361</v>
      </c>
      <c r="J9" s="152">
        <v>14895.925793219638</v>
      </c>
      <c r="K9" s="153">
        <v>14865.894128627273</v>
      </c>
      <c r="L9" s="152">
        <v>15075.228839057245</v>
      </c>
      <c r="M9" s="153">
        <v>15282.8873289107</v>
      </c>
      <c r="N9" s="152">
        <v>15919.068700428254</v>
      </c>
      <c r="O9" s="153">
        <v>16025.123314860803</v>
      </c>
      <c r="P9" s="152">
        <v>16287.250914389404</v>
      </c>
      <c r="Q9" s="153">
        <v>16503.699466902919</v>
      </c>
      <c r="R9" s="152">
        <v>16600.343640471718</v>
      </c>
      <c r="S9" s="153">
        <v>16904.673167291268</v>
      </c>
      <c r="T9" s="152">
        <v>17063.599946712689</v>
      </c>
      <c r="U9" s="152">
        <v>17218.605472042545</v>
      </c>
      <c r="V9" s="152">
        <v>16927.735362657084</v>
      </c>
      <c r="W9" s="152" t="s">
        <v>268</v>
      </c>
    </row>
    <row r="10" spans="1:24" s="53" customFormat="1" ht="25.5" customHeight="1">
      <c r="A10" s="51">
        <v>3</v>
      </c>
      <c r="B10" s="159"/>
      <c r="C10" s="710"/>
      <c r="D10" s="152"/>
      <c r="E10" s="153"/>
      <c r="F10" s="152"/>
      <c r="G10" s="153"/>
      <c r="H10" s="152"/>
      <c r="I10" s="153"/>
      <c r="J10" s="152"/>
      <c r="K10" s="153"/>
      <c r="L10" s="152"/>
      <c r="M10" s="153"/>
      <c r="N10" s="152"/>
      <c r="O10" s="153"/>
      <c r="P10" s="152"/>
      <c r="Q10" s="153"/>
      <c r="R10" s="152"/>
      <c r="S10" s="153"/>
      <c r="T10" s="152"/>
      <c r="U10" s="152"/>
      <c r="V10" s="152"/>
      <c r="W10" s="152"/>
    </row>
    <row r="11" spans="1:24" s="53" customFormat="1" ht="78" customHeight="1">
      <c r="A11" s="51">
        <v>4</v>
      </c>
      <c r="B11" s="157" t="s">
        <v>40</v>
      </c>
      <c r="C11" s="710"/>
      <c r="D11" s="152"/>
      <c r="E11" s="153"/>
      <c r="F11" s="152"/>
      <c r="G11" s="153"/>
      <c r="H11" s="152"/>
      <c r="I11" s="153"/>
      <c r="J11" s="152"/>
      <c r="K11" s="153"/>
      <c r="L11" s="152"/>
      <c r="M11" s="153"/>
      <c r="N11" s="152"/>
      <c r="O11" s="153"/>
      <c r="P11" s="152"/>
      <c r="Q11" s="153"/>
      <c r="R11" s="152"/>
      <c r="S11" s="153"/>
      <c r="T11" s="152"/>
      <c r="U11" s="152"/>
      <c r="V11" s="152"/>
      <c r="W11" s="152"/>
    </row>
    <row r="12" spans="1:24" s="53" customFormat="1" ht="78" customHeight="1">
      <c r="A12" s="51">
        <v>5</v>
      </c>
      <c r="B12" s="160" t="s">
        <v>325</v>
      </c>
      <c r="C12" s="710">
        <v>3756.9178832038201</v>
      </c>
      <c r="D12" s="152">
        <v>3843.4521751616103</v>
      </c>
      <c r="E12" s="153">
        <v>3760.8818143656017</v>
      </c>
      <c r="F12" s="152">
        <v>3802.5989078636462</v>
      </c>
      <c r="G12" s="153">
        <v>3817.7359037944511</v>
      </c>
      <c r="H12" s="152">
        <v>3943.3551790243273</v>
      </c>
      <c r="I12" s="153">
        <v>3917.3220749112302</v>
      </c>
      <c r="J12" s="152">
        <v>4038.30630505513</v>
      </c>
      <c r="K12" s="153">
        <v>4146.8173950688297</v>
      </c>
      <c r="L12" s="152">
        <v>4279.1807955468366</v>
      </c>
      <c r="M12" s="153">
        <v>4500.2715420219911</v>
      </c>
      <c r="N12" s="152">
        <v>4756.1890183430896</v>
      </c>
      <c r="O12" s="153">
        <v>4681.7748135091815</v>
      </c>
      <c r="P12" s="152">
        <v>4709.0459926533613</v>
      </c>
      <c r="Q12" s="153">
        <v>4762.4823130604082</v>
      </c>
      <c r="R12" s="152">
        <v>4672.0950218316893</v>
      </c>
      <c r="S12" s="153">
        <v>4749.8844257916744</v>
      </c>
      <c r="T12" s="152">
        <v>4682.5663303601204</v>
      </c>
      <c r="U12" s="152">
        <v>4932.7563289391765</v>
      </c>
      <c r="V12" s="152">
        <v>5076.6489284311037</v>
      </c>
      <c r="W12" s="152" t="s">
        <v>268</v>
      </c>
    </row>
    <row r="13" spans="1:24" s="52" customFormat="1" ht="78" customHeight="1">
      <c r="A13" s="51">
        <v>6</v>
      </c>
      <c r="B13" s="160" t="s">
        <v>326</v>
      </c>
      <c r="C13" s="710">
        <v>3623.0968553518683</v>
      </c>
      <c r="D13" s="152">
        <v>3647.8508854964448</v>
      </c>
      <c r="E13" s="153">
        <v>3690.4224249958966</v>
      </c>
      <c r="F13" s="152">
        <v>3733.632198547039</v>
      </c>
      <c r="G13" s="153">
        <v>3768.7629153748694</v>
      </c>
      <c r="H13" s="152">
        <v>3846.9037386300215</v>
      </c>
      <c r="I13" s="153">
        <v>3959.2866303364999</v>
      </c>
      <c r="J13" s="152">
        <v>4026.0696015673502</v>
      </c>
      <c r="K13" s="153">
        <v>4086.9864749824801</v>
      </c>
      <c r="L13" s="152">
        <v>4221.9863795206029</v>
      </c>
      <c r="M13" s="153">
        <v>4249.0267924959171</v>
      </c>
      <c r="N13" s="152">
        <v>4352.7730152280765</v>
      </c>
      <c r="O13" s="153">
        <v>4431.5615687395793</v>
      </c>
      <c r="P13" s="152">
        <v>4416.1668967860633</v>
      </c>
      <c r="Q13" s="153">
        <v>4422.7239021920395</v>
      </c>
      <c r="R13" s="152">
        <v>4454.7990878198871</v>
      </c>
      <c r="S13" s="153">
        <v>4463.8922965353586</v>
      </c>
      <c r="T13" s="152">
        <v>4483.716167010065</v>
      </c>
      <c r="U13" s="152">
        <v>4532.9777977792555</v>
      </c>
      <c r="V13" s="152">
        <v>4572.2081522194285</v>
      </c>
      <c r="W13" s="152" t="s">
        <v>268</v>
      </c>
    </row>
    <row r="14" spans="1:24" s="54" customFormat="1" ht="23.25" customHeight="1">
      <c r="A14" s="51">
        <v>7</v>
      </c>
      <c r="B14" s="159"/>
      <c r="C14" s="710"/>
      <c r="D14" s="152"/>
      <c r="E14" s="153"/>
      <c r="F14" s="152"/>
      <c r="G14" s="153"/>
      <c r="H14" s="152"/>
      <c r="I14" s="153"/>
      <c r="J14" s="152"/>
      <c r="K14" s="153"/>
      <c r="L14" s="152"/>
      <c r="M14" s="153"/>
      <c r="N14" s="152"/>
      <c r="O14" s="153"/>
      <c r="P14" s="152"/>
      <c r="Q14" s="153"/>
      <c r="R14" s="152"/>
      <c r="S14" s="153"/>
      <c r="T14" s="152"/>
      <c r="U14" s="152"/>
      <c r="V14" s="152"/>
      <c r="W14" s="152"/>
    </row>
    <row r="15" spans="1:24" s="54" customFormat="1" ht="78" customHeight="1">
      <c r="A15" s="51">
        <v>8</v>
      </c>
      <c r="B15" s="157" t="s">
        <v>41</v>
      </c>
      <c r="C15" s="710"/>
      <c r="D15" s="152"/>
      <c r="E15" s="153"/>
      <c r="F15" s="152"/>
      <c r="G15" s="153"/>
      <c r="H15" s="152"/>
      <c r="I15" s="153"/>
      <c r="J15" s="152"/>
      <c r="K15" s="153"/>
      <c r="L15" s="152"/>
      <c r="M15" s="153"/>
      <c r="N15" s="152"/>
      <c r="O15" s="153"/>
      <c r="P15" s="152"/>
      <c r="Q15" s="153"/>
      <c r="R15" s="152"/>
      <c r="S15" s="153"/>
      <c r="T15" s="152"/>
      <c r="U15" s="152"/>
      <c r="V15" s="152"/>
      <c r="W15" s="152"/>
    </row>
    <row r="16" spans="1:24" s="54" customFormat="1" ht="78" customHeight="1">
      <c r="A16" s="51">
        <v>9</v>
      </c>
      <c r="B16" s="160" t="s">
        <v>38</v>
      </c>
      <c r="C16" s="710">
        <v>2795.6184183060218</v>
      </c>
      <c r="D16" s="152">
        <v>2866.1504930801875</v>
      </c>
      <c r="E16" s="153">
        <v>3104.8506012036037</v>
      </c>
      <c r="F16" s="152">
        <v>3169.717028232174</v>
      </c>
      <c r="G16" s="153">
        <v>3115.4223122014409</v>
      </c>
      <c r="H16" s="152">
        <v>2710.2885794623307</v>
      </c>
      <c r="I16" s="153">
        <v>2705.5771422620937</v>
      </c>
      <c r="J16" s="152">
        <v>2557.8819699921592</v>
      </c>
      <c r="K16" s="153">
        <v>2630.7429342030186</v>
      </c>
      <c r="L16" s="152">
        <v>2748.7271020628764</v>
      </c>
      <c r="M16" s="153">
        <v>2657.2964143390377</v>
      </c>
      <c r="N16" s="152">
        <v>2838.0543901434903</v>
      </c>
      <c r="O16" s="153">
        <v>2975.9285728672212</v>
      </c>
      <c r="P16" s="152">
        <v>3210.0106157608061</v>
      </c>
      <c r="Q16" s="153">
        <v>3386.7703943104311</v>
      </c>
      <c r="R16" s="187">
        <v>3311.8266083416361</v>
      </c>
      <c r="S16" s="187">
        <v>3514.2758078770962</v>
      </c>
      <c r="T16" s="152">
        <v>3546.9406480962975</v>
      </c>
      <c r="U16" s="152">
        <v>3534.0659035403951</v>
      </c>
      <c r="V16" s="152">
        <v>3546.0951029218968</v>
      </c>
      <c r="W16" s="152" t="s">
        <v>268</v>
      </c>
    </row>
    <row r="17" spans="1:25" s="53" customFormat="1" ht="78" customHeight="1">
      <c r="A17" s="51">
        <v>10</v>
      </c>
      <c r="B17" s="160" t="s">
        <v>39</v>
      </c>
      <c r="C17" s="710">
        <v>299.81666802003002</v>
      </c>
      <c r="D17" s="152">
        <v>312.93510240423996</v>
      </c>
      <c r="E17" s="153">
        <v>301.02361599401002</v>
      </c>
      <c r="F17" s="152">
        <v>189.87882065924998</v>
      </c>
      <c r="G17" s="153">
        <v>159.53709599050003</v>
      </c>
      <c r="H17" s="152">
        <v>253.12081180626004</v>
      </c>
      <c r="I17" s="153">
        <v>250.56533651837003</v>
      </c>
      <c r="J17" s="152">
        <v>310.09449477830003</v>
      </c>
      <c r="K17" s="153">
        <v>244.74710098712004</v>
      </c>
      <c r="L17" s="152">
        <v>213.52806078969996</v>
      </c>
      <c r="M17" s="153">
        <v>229.26108158802003</v>
      </c>
      <c r="N17" s="187">
        <v>234.18782625398006</v>
      </c>
      <c r="O17" s="187">
        <v>346.07460563023005</v>
      </c>
      <c r="P17" s="187">
        <v>352.36850666217003</v>
      </c>
      <c r="Q17" s="187">
        <v>356.23674780219994</v>
      </c>
      <c r="R17" s="187">
        <v>355.41890617373997</v>
      </c>
      <c r="S17" s="187">
        <v>416.92152625638005</v>
      </c>
      <c r="T17" s="152">
        <v>425.23100271412</v>
      </c>
      <c r="U17" s="152">
        <v>422.31144976317006</v>
      </c>
      <c r="V17" s="152">
        <v>418.99040944260997</v>
      </c>
      <c r="W17" s="152" t="s">
        <v>268</v>
      </c>
    </row>
    <row r="18" spans="1:25" s="53" customFormat="1" ht="23.25" customHeight="1">
      <c r="A18" s="51">
        <v>11</v>
      </c>
      <c r="B18" s="159"/>
      <c r="C18" s="711"/>
      <c r="D18" s="186"/>
      <c r="E18" s="193"/>
      <c r="F18" s="186"/>
      <c r="G18" s="186"/>
      <c r="H18" s="194"/>
      <c r="I18" s="193"/>
      <c r="J18" s="186"/>
      <c r="K18" s="193"/>
      <c r="L18" s="186"/>
      <c r="M18" s="193"/>
      <c r="N18" s="188"/>
      <c r="O18" s="188"/>
      <c r="P18" s="188"/>
      <c r="Q18" s="188"/>
      <c r="R18" s="188"/>
      <c r="S18" s="188"/>
      <c r="T18" s="152"/>
      <c r="U18" s="152"/>
      <c r="V18" s="152"/>
      <c r="W18" s="152"/>
    </row>
    <row r="19" spans="1:25" s="53" customFormat="1" ht="78" customHeight="1">
      <c r="A19" s="51">
        <v>12</v>
      </c>
      <c r="B19" s="157" t="s">
        <v>181</v>
      </c>
      <c r="C19" s="712"/>
      <c r="D19" s="190"/>
      <c r="E19" s="195"/>
      <c r="F19" s="190"/>
      <c r="G19" s="190"/>
      <c r="H19" s="195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52"/>
      <c r="U19" s="152"/>
      <c r="V19" s="152"/>
      <c r="W19" s="152"/>
    </row>
    <row r="20" spans="1:25" s="53" customFormat="1" ht="78" customHeight="1">
      <c r="A20" s="51">
        <v>13</v>
      </c>
      <c r="B20" s="160" t="s">
        <v>185</v>
      </c>
      <c r="C20" s="710">
        <v>1884.123264606254</v>
      </c>
      <c r="D20" s="152">
        <v>1871.795662965342</v>
      </c>
      <c r="E20" s="153">
        <v>1815.9301209894984</v>
      </c>
      <c r="F20" s="152">
        <v>1884.9745155738203</v>
      </c>
      <c r="G20" s="152">
        <v>1911.4492351574088</v>
      </c>
      <c r="H20" s="153">
        <v>2005.070887747441</v>
      </c>
      <c r="I20" s="187">
        <v>1978.0021646665687</v>
      </c>
      <c r="J20" s="187">
        <v>2325.8246523613029</v>
      </c>
      <c r="K20" s="187">
        <v>2292.6598313026107</v>
      </c>
      <c r="L20" s="187">
        <v>2241.9561631388069</v>
      </c>
      <c r="M20" s="187">
        <v>2235.4701309881216</v>
      </c>
      <c r="N20" s="187">
        <v>2280.7448568819714</v>
      </c>
      <c r="O20" s="187">
        <v>2242.2433373474983</v>
      </c>
      <c r="P20" s="187">
        <v>2197.7301689345868</v>
      </c>
      <c r="Q20" s="187">
        <v>2196.9464189115815</v>
      </c>
      <c r="R20" s="187">
        <v>2212.4373171062362</v>
      </c>
      <c r="S20" s="187">
        <v>2202.0326347774699</v>
      </c>
      <c r="T20" s="152">
        <v>2237.1543332593301</v>
      </c>
      <c r="U20" s="152">
        <v>2175.4586733578499</v>
      </c>
      <c r="V20" s="152">
        <v>2125.7895435796299</v>
      </c>
      <c r="W20" s="152" t="s">
        <v>268</v>
      </c>
    </row>
    <row r="21" spans="1:25" s="53" customFormat="1" ht="78" customHeight="1">
      <c r="A21" s="51"/>
      <c r="B21" s="160" t="s">
        <v>186</v>
      </c>
      <c r="C21" s="710">
        <v>1827.1849844220667</v>
      </c>
      <c r="D21" s="152">
        <v>1815.8823310285197</v>
      </c>
      <c r="E21" s="153">
        <v>1760.2261376404761</v>
      </c>
      <c r="F21" s="152">
        <v>1819.9081553816777</v>
      </c>
      <c r="G21" s="152">
        <v>1845.9431883584036</v>
      </c>
      <c r="H21" s="153">
        <v>1949.0304051882651</v>
      </c>
      <c r="I21" s="187">
        <v>1920.9321928880954</v>
      </c>
      <c r="J21" s="187">
        <v>1935.643177612712</v>
      </c>
      <c r="K21" s="187">
        <v>1904.8349506144591</v>
      </c>
      <c r="L21" s="187">
        <v>1845.6028531558181</v>
      </c>
      <c r="M21" s="187">
        <v>1843.6561460965809</v>
      </c>
      <c r="N21" s="187">
        <v>1892.6229939311847</v>
      </c>
      <c r="O21" s="187">
        <v>1856.8409520312359</v>
      </c>
      <c r="P21" s="187">
        <v>1815.6963720655692</v>
      </c>
      <c r="Q21" s="187">
        <v>1817.8110363111768</v>
      </c>
      <c r="R21" s="187">
        <v>1845.2107125156792</v>
      </c>
      <c r="S21" s="187">
        <v>1836.2890626322387</v>
      </c>
      <c r="T21" s="152">
        <v>1879.8816994463732</v>
      </c>
      <c r="U21" s="152">
        <v>1822.3272446121716</v>
      </c>
      <c r="V21" s="152">
        <v>1780.3101368777127</v>
      </c>
      <c r="W21" s="152" t="s">
        <v>268</v>
      </c>
    </row>
    <row r="22" spans="1:25" s="53" customFormat="1" ht="40.5" customHeight="1">
      <c r="A22" s="51"/>
      <c r="B22" s="156"/>
      <c r="C22" s="712"/>
      <c r="D22" s="190"/>
      <c r="E22" s="195"/>
      <c r="F22" s="190"/>
      <c r="G22" s="190"/>
      <c r="H22" s="195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90"/>
    </row>
    <row r="23" spans="1:25" s="53" customFormat="1" ht="78" customHeight="1">
      <c r="A23" s="51"/>
      <c r="B23" s="157" t="s">
        <v>440</v>
      </c>
      <c r="C23" s="711"/>
      <c r="D23" s="186"/>
      <c r="E23" s="193"/>
      <c r="F23" s="186"/>
      <c r="G23" s="186"/>
      <c r="H23" s="193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6"/>
    </row>
    <row r="24" spans="1:25" s="53" customFormat="1" ht="78" hidden="1" customHeight="1">
      <c r="A24" s="51"/>
      <c r="B24" s="160" t="s">
        <v>293</v>
      </c>
      <c r="C24" s="713">
        <v>9.5000000000000001E-2</v>
      </c>
      <c r="D24" s="192">
        <v>9.5000000000000001E-2</v>
      </c>
      <c r="E24" s="192">
        <v>9.5000000000000001E-2</v>
      </c>
      <c r="F24" s="192">
        <v>9.5000000000000001E-2</v>
      </c>
      <c r="G24" s="192">
        <v>9.5000000000000001E-2</v>
      </c>
      <c r="H24" s="192">
        <v>9.5000000000000001E-2</v>
      </c>
      <c r="I24" s="192">
        <v>9.5000000000000001E-2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92">
        <v>0</v>
      </c>
      <c r="W24" s="192">
        <v>0</v>
      </c>
    </row>
    <row r="25" spans="1:25" s="53" customFormat="1" ht="78" customHeight="1">
      <c r="A25" s="51"/>
      <c r="B25" s="160" t="s">
        <v>329</v>
      </c>
      <c r="C25" s="713">
        <v>8.9999999999999993E-3</v>
      </c>
      <c r="D25" s="192">
        <v>8.9999999999999993E-3</v>
      </c>
      <c r="E25" s="192">
        <v>8.9999999999999993E-3</v>
      </c>
      <c r="F25" s="192">
        <v>8.9999999999999993E-3</v>
      </c>
      <c r="G25" s="192">
        <v>1.7600000000000001E-2</v>
      </c>
      <c r="H25" s="192">
        <v>1.7600000000000001E-2</v>
      </c>
      <c r="I25" s="192">
        <v>1.7600000000000001E-2</v>
      </c>
      <c r="J25" s="192">
        <v>2.8000000000000001E-2</v>
      </c>
      <c r="K25" s="192">
        <v>2.8000000000000001E-2</v>
      </c>
      <c r="L25" s="192">
        <v>2.8000000000000001E-2</v>
      </c>
      <c r="M25" s="192">
        <v>3.7999999999999999E-2</v>
      </c>
      <c r="N25" s="192">
        <v>3.7999999999999999E-2</v>
      </c>
      <c r="O25" s="192">
        <v>3.7999999999999999E-2</v>
      </c>
      <c r="P25" s="192">
        <v>4.1000000000000002E-2</v>
      </c>
      <c r="Q25" s="192">
        <v>4.1000000000000002E-2</v>
      </c>
      <c r="R25" s="192">
        <v>4.1000000000000002E-2</v>
      </c>
      <c r="S25" s="192">
        <v>0.06</v>
      </c>
      <c r="T25" s="192">
        <v>0.06</v>
      </c>
      <c r="U25" s="192">
        <v>0.06</v>
      </c>
      <c r="V25" s="192">
        <v>6.9000000000000006E-2</v>
      </c>
      <c r="W25" s="191">
        <v>6.9000000000000006E-2</v>
      </c>
    </row>
    <row r="26" spans="1:25" s="53" customFormat="1" ht="78" customHeight="1">
      <c r="A26" s="51"/>
      <c r="B26" s="160" t="s">
        <v>330</v>
      </c>
      <c r="C26" s="713">
        <v>5.2999999999999999E-2</v>
      </c>
      <c r="D26" s="192">
        <v>5.2999999999999999E-2</v>
      </c>
      <c r="E26" s="192">
        <v>5.2999999999999999E-2</v>
      </c>
      <c r="F26" s="192">
        <v>5.2999999999999999E-2</v>
      </c>
      <c r="G26" s="192">
        <v>6.1600000000000002E-2</v>
      </c>
      <c r="H26" s="192">
        <v>6.1600000000000002E-2</v>
      </c>
      <c r="I26" s="192">
        <v>6.1600000000000002E-2</v>
      </c>
      <c r="J26" s="192">
        <v>7.1999999999999995E-2</v>
      </c>
      <c r="K26" s="192">
        <v>7.1999999999999995E-2</v>
      </c>
      <c r="L26" s="192">
        <v>7.1999999999999995E-2</v>
      </c>
      <c r="M26" s="192">
        <v>7.1999999999999995E-2</v>
      </c>
      <c r="N26" s="192">
        <v>7.1999999999999995E-2</v>
      </c>
      <c r="O26" s="192">
        <v>7.1999999999999995E-2</v>
      </c>
      <c r="P26" s="192">
        <v>7.1999999999999995E-2</v>
      </c>
      <c r="Q26" s="192">
        <v>7.1999999999999995E-2</v>
      </c>
      <c r="R26" s="192">
        <v>7.1999999999999995E-2</v>
      </c>
      <c r="S26" s="192">
        <v>0.08</v>
      </c>
      <c r="T26" s="192">
        <v>0.08</v>
      </c>
      <c r="U26" s="192">
        <v>0.08</v>
      </c>
      <c r="V26" s="192">
        <v>8.8999999999999996E-2</v>
      </c>
      <c r="W26" s="191">
        <v>8.8999999999999996E-2</v>
      </c>
    </row>
    <row r="27" spans="1:25" s="53" customFormat="1" ht="78" customHeight="1">
      <c r="A27" s="51"/>
      <c r="B27" s="161" t="s">
        <v>91</v>
      </c>
      <c r="C27" s="711"/>
      <c r="D27" s="186"/>
      <c r="E27" s="193"/>
      <c r="F27" s="186"/>
      <c r="G27" s="193"/>
      <c r="H27" s="186"/>
      <c r="I27" s="193"/>
      <c r="J27" s="186"/>
      <c r="K27" s="193"/>
      <c r="L27" s="186"/>
      <c r="M27" s="193"/>
      <c r="N27" s="186"/>
      <c r="O27" s="193"/>
      <c r="P27" s="186"/>
      <c r="Q27" s="193"/>
      <c r="R27" s="188"/>
      <c r="S27" s="188"/>
      <c r="T27" s="186"/>
      <c r="U27" s="193"/>
      <c r="V27" s="186"/>
      <c r="W27" s="186"/>
    </row>
    <row r="28" spans="1:25" s="53" customFormat="1" ht="65.25" customHeight="1">
      <c r="A28" s="51"/>
      <c r="B28" s="160" t="s">
        <v>42</v>
      </c>
      <c r="C28" s="714">
        <v>14</v>
      </c>
      <c r="D28" s="196">
        <v>14</v>
      </c>
      <c r="E28" s="197">
        <v>14</v>
      </c>
      <c r="F28" s="196">
        <v>14</v>
      </c>
      <c r="G28" s="197">
        <v>14</v>
      </c>
      <c r="H28" s="196">
        <v>14</v>
      </c>
      <c r="I28" s="197">
        <v>14</v>
      </c>
      <c r="J28" s="196">
        <v>14</v>
      </c>
      <c r="K28" s="197">
        <v>14</v>
      </c>
      <c r="L28" s="196">
        <v>14</v>
      </c>
      <c r="M28" s="197">
        <v>14</v>
      </c>
      <c r="N28" s="196">
        <v>14</v>
      </c>
      <c r="O28" s="197">
        <v>14</v>
      </c>
      <c r="P28" s="196">
        <v>14</v>
      </c>
      <c r="Q28" s="197">
        <v>14</v>
      </c>
      <c r="R28" s="196">
        <v>14</v>
      </c>
      <c r="S28" s="197">
        <v>14</v>
      </c>
      <c r="T28" s="196">
        <v>14</v>
      </c>
      <c r="U28" s="197">
        <v>14</v>
      </c>
      <c r="V28" s="196">
        <v>14</v>
      </c>
      <c r="W28" s="196" t="s">
        <v>268</v>
      </c>
    </row>
    <row r="29" spans="1:25" s="52" customFormat="1" ht="65.25" customHeight="1">
      <c r="B29" s="160" t="s">
        <v>43</v>
      </c>
      <c r="C29" s="714">
        <v>24</v>
      </c>
      <c r="D29" s="196">
        <v>24</v>
      </c>
      <c r="E29" s="197">
        <v>24</v>
      </c>
      <c r="F29" s="196">
        <v>24</v>
      </c>
      <c r="G29" s="197">
        <v>24</v>
      </c>
      <c r="H29" s="196">
        <v>24</v>
      </c>
      <c r="I29" s="197">
        <v>24</v>
      </c>
      <c r="J29" s="196">
        <v>24</v>
      </c>
      <c r="K29" s="197">
        <v>24</v>
      </c>
      <c r="L29" s="196">
        <v>24</v>
      </c>
      <c r="M29" s="197">
        <v>24</v>
      </c>
      <c r="N29" s="196">
        <v>24</v>
      </c>
      <c r="O29" s="197">
        <v>24</v>
      </c>
      <c r="P29" s="196">
        <v>24</v>
      </c>
      <c r="Q29" s="197">
        <v>24</v>
      </c>
      <c r="R29" s="196">
        <v>24</v>
      </c>
      <c r="S29" s="197">
        <v>24</v>
      </c>
      <c r="T29" s="196">
        <v>24</v>
      </c>
      <c r="U29" s="197">
        <v>24</v>
      </c>
      <c r="V29" s="196">
        <v>24</v>
      </c>
      <c r="W29" s="196" t="s">
        <v>268</v>
      </c>
      <c r="X29" s="53"/>
      <c r="Y29" s="55"/>
    </row>
    <row r="30" spans="1:25" s="53" customFormat="1" ht="65.25" customHeight="1">
      <c r="B30" s="160" t="s">
        <v>44</v>
      </c>
      <c r="C30" s="714">
        <v>0</v>
      </c>
      <c r="D30" s="196">
        <v>0</v>
      </c>
      <c r="E30" s="197">
        <v>0</v>
      </c>
      <c r="F30" s="196">
        <v>0</v>
      </c>
      <c r="G30" s="197">
        <v>0</v>
      </c>
      <c r="H30" s="196">
        <v>0</v>
      </c>
      <c r="I30" s="197">
        <v>0</v>
      </c>
      <c r="J30" s="196">
        <v>0</v>
      </c>
      <c r="K30" s="197">
        <v>0</v>
      </c>
      <c r="L30" s="196">
        <v>0</v>
      </c>
      <c r="M30" s="197">
        <v>0</v>
      </c>
      <c r="N30" s="196">
        <v>0</v>
      </c>
      <c r="O30" s="197">
        <v>0</v>
      </c>
      <c r="P30" s="196">
        <v>0</v>
      </c>
      <c r="Q30" s="197">
        <v>0</v>
      </c>
      <c r="R30" s="196">
        <v>0</v>
      </c>
      <c r="S30" s="197">
        <v>0</v>
      </c>
      <c r="T30" s="196">
        <v>0</v>
      </c>
      <c r="U30" s="197">
        <v>0</v>
      </c>
      <c r="V30" s="196">
        <v>0</v>
      </c>
      <c r="W30" s="196" t="s">
        <v>268</v>
      </c>
    </row>
    <row r="31" spans="1:25" s="53" customFormat="1" ht="65.25" customHeight="1">
      <c r="B31" s="160" t="s">
        <v>45</v>
      </c>
      <c r="C31" s="714">
        <v>48.8</v>
      </c>
      <c r="D31" s="196">
        <v>48.8</v>
      </c>
      <c r="E31" s="197">
        <v>48.8</v>
      </c>
      <c r="F31" s="196">
        <v>48.8</v>
      </c>
      <c r="G31" s="197">
        <v>48.8</v>
      </c>
      <c r="H31" s="196">
        <v>48.8</v>
      </c>
      <c r="I31" s="197">
        <v>48.8</v>
      </c>
      <c r="J31" s="196">
        <v>48.8</v>
      </c>
      <c r="K31" s="197">
        <v>45</v>
      </c>
      <c r="L31" s="196">
        <v>48</v>
      </c>
      <c r="M31" s="197">
        <v>48</v>
      </c>
      <c r="N31" s="196">
        <v>48</v>
      </c>
      <c r="O31" s="197">
        <v>48</v>
      </c>
      <c r="P31" s="196">
        <v>48</v>
      </c>
      <c r="Q31" s="197">
        <v>49</v>
      </c>
      <c r="R31" s="196">
        <v>49</v>
      </c>
      <c r="S31" s="197">
        <v>49</v>
      </c>
      <c r="T31" s="196">
        <v>49</v>
      </c>
      <c r="U31" s="197">
        <v>49</v>
      </c>
      <c r="V31" s="196">
        <v>49</v>
      </c>
      <c r="W31" s="196" t="s">
        <v>268</v>
      </c>
    </row>
    <row r="32" spans="1:25" s="53" customFormat="1" ht="65.25" customHeight="1">
      <c r="B32" s="160" t="s">
        <v>46</v>
      </c>
      <c r="C32" s="714">
        <v>0</v>
      </c>
      <c r="D32" s="196">
        <v>0</v>
      </c>
      <c r="E32" s="197">
        <v>0</v>
      </c>
      <c r="F32" s="196">
        <v>0</v>
      </c>
      <c r="G32" s="197">
        <v>0</v>
      </c>
      <c r="H32" s="196">
        <v>0</v>
      </c>
      <c r="I32" s="197">
        <v>0</v>
      </c>
      <c r="J32" s="196">
        <v>0</v>
      </c>
      <c r="K32" s="197">
        <v>0</v>
      </c>
      <c r="L32" s="196">
        <v>0</v>
      </c>
      <c r="M32" s="197">
        <v>0</v>
      </c>
      <c r="N32" s="196">
        <v>0</v>
      </c>
      <c r="O32" s="197">
        <v>0</v>
      </c>
      <c r="P32" s="196">
        <v>0</v>
      </c>
      <c r="Q32" s="197">
        <v>0</v>
      </c>
      <c r="R32" s="196">
        <v>0</v>
      </c>
      <c r="S32" s="197">
        <v>0</v>
      </c>
      <c r="T32" s="196">
        <v>0</v>
      </c>
      <c r="U32" s="197">
        <v>0</v>
      </c>
      <c r="V32" s="196">
        <v>0</v>
      </c>
      <c r="W32" s="196" t="s">
        <v>268</v>
      </c>
    </row>
    <row r="33" spans="2:23" s="53" customFormat="1" ht="65.25" customHeight="1">
      <c r="B33" s="160" t="s">
        <v>47</v>
      </c>
      <c r="C33" s="714">
        <v>13.75</v>
      </c>
      <c r="D33" s="196">
        <v>13.75</v>
      </c>
      <c r="E33" s="197">
        <v>13.75</v>
      </c>
      <c r="F33" s="196">
        <v>13.75</v>
      </c>
      <c r="G33" s="197">
        <v>13.75</v>
      </c>
      <c r="H33" s="196">
        <v>13.75</v>
      </c>
      <c r="I33" s="197">
        <v>13.75</v>
      </c>
      <c r="J33" s="196">
        <v>13.75</v>
      </c>
      <c r="K33" s="197">
        <v>13.75</v>
      </c>
      <c r="L33" s="196">
        <v>13.75</v>
      </c>
      <c r="M33" s="197">
        <v>13.75</v>
      </c>
      <c r="N33" s="196">
        <v>13.75</v>
      </c>
      <c r="O33" s="197">
        <v>13.75</v>
      </c>
      <c r="P33" s="196">
        <v>13.75</v>
      </c>
      <c r="Q33" s="197">
        <v>13.75</v>
      </c>
      <c r="R33" s="196">
        <v>13.75</v>
      </c>
      <c r="S33" s="197">
        <v>13.75</v>
      </c>
      <c r="T33" s="196">
        <v>13.75</v>
      </c>
      <c r="U33" s="197">
        <v>13</v>
      </c>
      <c r="V33" s="196">
        <v>13</v>
      </c>
      <c r="W33" s="196" t="s">
        <v>268</v>
      </c>
    </row>
    <row r="34" spans="2:23" s="53" customFormat="1" ht="40.5" customHeight="1">
      <c r="B34" s="159"/>
      <c r="C34" s="711"/>
      <c r="D34" s="186"/>
      <c r="E34" s="193"/>
      <c r="F34" s="186"/>
      <c r="G34" s="193"/>
      <c r="H34" s="186"/>
      <c r="I34" s="193"/>
      <c r="J34" s="186"/>
      <c r="K34" s="193"/>
      <c r="L34" s="186"/>
      <c r="M34" s="193"/>
      <c r="N34" s="186"/>
      <c r="O34" s="193"/>
      <c r="P34" s="186"/>
      <c r="Q34" s="193"/>
      <c r="R34" s="186"/>
      <c r="S34" s="193"/>
      <c r="T34" s="186"/>
      <c r="U34" s="193"/>
      <c r="V34" s="186"/>
      <c r="W34" s="198"/>
    </row>
    <row r="35" spans="2:23" ht="45" customHeight="1">
      <c r="B35" s="157" t="s">
        <v>289</v>
      </c>
      <c r="C35" s="711"/>
      <c r="D35" s="186"/>
      <c r="E35" s="193"/>
      <c r="F35" s="186"/>
      <c r="G35" s="193"/>
      <c r="H35" s="186"/>
      <c r="I35" s="193"/>
      <c r="J35" s="186"/>
      <c r="K35" s="193"/>
      <c r="L35" s="186"/>
      <c r="M35" s="193"/>
      <c r="N35" s="186"/>
      <c r="O35" s="193"/>
      <c r="P35" s="186"/>
      <c r="Q35" s="193"/>
      <c r="R35" s="186"/>
      <c r="S35" s="193"/>
      <c r="T35" s="186"/>
      <c r="U35" s="193"/>
      <c r="V35" s="186"/>
      <c r="W35" s="198"/>
    </row>
    <row r="36" spans="2:23" ht="64.5" customHeight="1">
      <c r="B36" s="160" t="s">
        <v>35</v>
      </c>
      <c r="C36" s="714">
        <v>3778.5495000000001</v>
      </c>
      <c r="D36" s="196">
        <v>3743.6995000000002</v>
      </c>
      <c r="E36" s="197">
        <v>3769.3963636363637</v>
      </c>
      <c r="F36" s="196">
        <v>3780.0674999999997</v>
      </c>
      <c r="G36" s="197">
        <v>3749.5589473684217</v>
      </c>
      <c r="H36" s="196">
        <v>3784.7686363636358</v>
      </c>
      <c r="I36" s="197">
        <v>3811.7699999999991</v>
      </c>
      <c r="J36" s="196">
        <v>3823.3540909090912</v>
      </c>
      <c r="K36" s="197">
        <v>3880.9472727272732</v>
      </c>
      <c r="L36" s="196">
        <v>3928.2542857142862</v>
      </c>
      <c r="M36" s="197">
        <v>3956.7566666666671</v>
      </c>
      <c r="N36" s="196">
        <v>3952.6114285714284</v>
      </c>
      <c r="O36" s="197">
        <v>3965.2842857142859</v>
      </c>
      <c r="P36" s="196">
        <v>3972.3594999999996</v>
      </c>
      <c r="Q36" s="197">
        <v>3987.065000000001</v>
      </c>
      <c r="R36" s="196">
        <v>3989.25052631579</v>
      </c>
      <c r="S36" s="197">
        <v>3989.6610000000001</v>
      </c>
      <c r="T36" s="196">
        <v>4025.0514285714285</v>
      </c>
      <c r="U36" s="197">
        <v>4090.04</v>
      </c>
      <c r="V36" s="196">
        <v>4100.8759090909089</v>
      </c>
      <c r="W36" s="196">
        <v>4130.1090909090917</v>
      </c>
    </row>
    <row r="37" spans="2:23" ht="64.5" customHeight="1">
      <c r="B37" s="160" t="s">
        <v>34</v>
      </c>
      <c r="C37" s="714">
        <v>4591.4565000000002</v>
      </c>
      <c r="D37" s="196">
        <v>4515.9769999999999</v>
      </c>
      <c r="E37" s="197">
        <v>4480.0836363636372</v>
      </c>
      <c r="F37" s="196">
        <v>4516.3269999999993</v>
      </c>
      <c r="G37" s="197">
        <v>4542.9899999999989</v>
      </c>
      <c r="H37" s="196">
        <v>4552.3950000000004</v>
      </c>
      <c r="I37" s="197">
        <v>4505.7733333333344</v>
      </c>
      <c r="J37" s="196">
        <v>4495.0122727272728</v>
      </c>
      <c r="K37" s="197">
        <v>4560.6709090909098</v>
      </c>
      <c r="L37" s="196">
        <v>4552.945238095238</v>
      </c>
      <c r="M37" s="197">
        <v>4508.50238095238</v>
      </c>
      <c r="N37" s="196">
        <v>4460.8376190476192</v>
      </c>
      <c r="O37" s="197">
        <v>4483.3552380952387</v>
      </c>
      <c r="P37" s="196">
        <v>4496.3270000000002</v>
      </c>
      <c r="Q37" s="197">
        <v>4386.2304545454544</v>
      </c>
      <c r="R37" s="196">
        <v>4310.50052631579</v>
      </c>
      <c r="S37" s="197">
        <v>4206.0674999999992</v>
      </c>
      <c r="T37" s="196">
        <v>4246.0695238095232</v>
      </c>
      <c r="U37" s="197">
        <v>4161.5485714285705</v>
      </c>
      <c r="V37" s="196">
        <v>4141.3477272727278</v>
      </c>
      <c r="W37" s="196">
        <v>4074.8449999999998</v>
      </c>
    </row>
    <row r="38" spans="2:23" ht="64.5" customHeight="1" thickBot="1">
      <c r="B38" s="162" t="s">
        <v>36</v>
      </c>
      <c r="C38" s="715">
        <v>5450.8125</v>
      </c>
      <c r="D38" s="199">
        <v>5391.3180000000011</v>
      </c>
      <c r="E38" s="200">
        <v>5385.6081818181819</v>
      </c>
      <c r="F38" s="199">
        <v>5402.2775000000011</v>
      </c>
      <c r="G38" s="200">
        <v>5399.03</v>
      </c>
      <c r="H38" s="199">
        <v>5435.994545454545</v>
      </c>
      <c r="I38" s="200">
        <v>5426.7499999999991</v>
      </c>
      <c r="J38" s="199">
        <v>5436.6386363636375</v>
      </c>
      <c r="K38" s="200">
        <v>5517.4854545454546</v>
      </c>
      <c r="L38" s="199">
        <v>5547.6957142857127</v>
      </c>
      <c r="M38" s="200">
        <v>5552.4195238095235</v>
      </c>
      <c r="N38" s="199">
        <v>5526.431428571429</v>
      </c>
      <c r="O38" s="200">
        <v>5553.4242857142863</v>
      </c>
      <c r="P38" s="199">
        <v>5565.2929999999997</v>
      </c>
      <c r="Q38" s="200">
        <v>5514.8813636363639</v>
      </c>
      <c r="R38" s="199">
        <v>5449.6321052631592</v>
      </c>
      <c r="S38" s="200">
        <v>5352.5489999999991</v>
      </c>
      <c r="T38" s="199">
        <v>5387.8314285714287</v>
      </c>
      <c r="U38" s="200">
        <v>5389.223809523809</v>
      </c>
      <c r="V38" s="199">
        <v>5393.4372727272721</v>
      </c>
      <c r="W38" s="199">
        <v>5335.3650000000007</v>
      </c>
    </row>
    <row r="39" spans="2:23" s="18" customFormat="1" ht="42.75" customHeight="1">
      <c r="B39" s="87" t="s">
        <v>292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7" t="s">
        <v>327</v>
      </c>
      <c r="V39" s="97"/>
      <c r="W39" s="97" t="s">
        <v>213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zoomScale="70" zoomScaleNormal="70" zoomScaleSheetLayoutView="100" zoomScalePageLayoutView="90" workbookViewId="0">
      <selection activeCell="D5" sqref="D5:S32"/>
    </sheetView>
  </sheetViews>
  <sheetFormatPr baseColWidth="10" defaultColWidth="8.33203125" defaultRowHeight="12.75" customHeight="1"/>
  <cols>
    <col min="1" max="1" width="1.33203125" style="288" customWidth="1"/>
    <col min="2" max="2" width="7.5546875" style="33" customWidth="1"/>
    <col min="3" max="3" width="11.88671875" style="33" customWidth="1"/>
    <col min="4" max="4" width="9.6640625" style="33" customWidth="1"/>
    <col min="5" max="5" width="2" style="33" customWidth="1"/>
    <col min="6" max="6" width="10.5546875" style="33" customWidth="1"/>
    <col min="7" max="7" width="2.33203125" style="33" customWidth="1"/>
    <col min="8" max="8" width="9.6640625" style="33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44140625" style="33" customWidth="1"/>
    <col min="14" max="14" width="8.5546875" style="33" customWidth="1"/>
    <col min="15" max="15" width="2.33203125" style="33" customWidth="1"/>
    <col min="16" max="16" width="11.44140625" style="33" customWidth="1"/>
    <col min="17" max="17" width="1.44140625" style="33" customWidth="1"/>
    <col min="18" max="18" width="10.6640625" style="33" customWidth="1"/>
    <col min="19" max="19" width="1.6640625" style="33" customWidth="1"/>
    <col min="20" max="16384" width="8.33203125" style="33"/>
  </cols>
  <sheetData>
    <row r="1" spans="1:20" ht="27.75" customHeight="1">
      <c r="B1" s="974" t="s">
        <v>430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  <c r="N1" s="974"/>
      <c r="O1" s="974"/>
      <c r="P1" s="974"/>
      <c r="Q1" s="974"/>
      <c r="R1" s="974"/>
      <c r="S1" s="974"/>
    </row>
    <row r="2" spans="1:20" ht="12.75" customHeight="1" thickBot="1"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  <c r="R2" s="975"/>
      <c r="S2" s="975"/>
    </row>
    <row r="3" spans="1:20" ht="12.75" customHeight="1" thickBot="1">
      <c r="B3" s="845" t="s">
        <v>6</v>
      </c>
      <c r="C3" s="865"/>
      <c r="D3" s="971" t="s">
        <v>136</v>
      </c>
      <c r="E3" s="972"/>
      <c r="F3" s="972"/>
      <c r="G3" s="972"/>
      <c r="H3" s="972"/>
      <c r="I3" s="972"/>
      <c r="J3" s="972"/>
      <c r="K3" s="972"/>
      <c r="L3" s="972"/>
      <c r="M3" s="972"/>
      <c r="N3" s="972"/>
      <c r="O3" s="972"/>
      <c r="P3" s="972"/>
      <c r="Q3" s="972"/>
      <c r="R3" s="972"/>
      <c r="S3" s="973"/>
    </row>
    <row r="4" spans="1:20" ht="42.75" customHeight="1" thickBot="1">
      <c r="B4" s="852"/>
      <c r="C4" s="881"/>
      <c r="D4" s="977" t="s">
        <v>94</v>
      </c>
      <c r="E4" s="836"/>
      <c r="F4" s="834" t="s">
        <v>95</v>
      </c>
      <c r="G4" s="835"/>
      <c r="H4" s="836" t="s">
        <v>137</v>
      </c>
      <c r="I4" s="836"/>
      <c r="J4" s="834" t="s">
        <v>138</v>
      </c>
      <c r="K4" s="835"/>
      <c r="L4" s="834" t="s">
        <v>105</v>
      </c>
      <c r="M4" s="836"/>
      <c r="N4" s="834" t="s">
        <v>439</v>
      </c>
      <c r="O4" s="836"/>
      <c r="P4" s="834" t="s">
        <v>334</v>
      </c>
      <c r="Q4" s="835"/>
      <c r="R4" s="836" t="s">
        <v>139</v>
      </c>
      <c r="S4" s="976"/>
    </row>
    <row r="5" spans="1:20" ht="13.2">
      <c r="A5" s="288">
        <v>23</v>
      </c>
      <c r="B5" s="858">
        <v>44941</v>
      </c>
      <c r="C5" s="868"/>
      <c r="D5" s="588">
        <v>1356027.9034189999</v>
      </c>
      <c r="E5" s="589">
        <v>0</v>
      </c>
      <c r="F5" s="590">
        <v>412939.13012699998</v>
      </c>
      <c r="G5" s="591">
        <v>0</v>
      </c>
      <c r="H5" s="592">
        <v>163725.01730199999</v>
      </c>
      <c r="I5" s="589">
        <v>0</v>
      </c>
      <c r="J5" s="590">
        <v>34458.797028999994</v>
      </c>
      <c r="K5" s="591">
        <v>0</v>
      </c>
      <c r="L5" s="592">
        <v>0.88510999999999995</v>
      </c>
      <c r="M5" s="591">
        <v>0</v>
      </c>
      <c r="N5" s="590">
        <v>170534.74839600004</v>
      </c>
      <c r="O5" s="593">
        <v>0</v>
      </c>
      <c r="P5" s="590">
        <v>593142.34462700004</v>
      </c>
      <c r="Q5" s="593">
        <v>0</v>
      </c>
      <c r="R5" s="592">
        <v>260413.71094699975</v>
      </c>
      <c r="S5" s="594">
        <v>0</v>
      </c>
      <c r="T5" s="595"/>
    </row>
    <row r="6" spans="1:20" ht="13.2">
      <c r="A6" s="288">
        <v>22</v>
      </c>
      <c r="B6" s="858">
        <v>44972</v>
      </c>
      <c r="C6" s="868"/>
      <c r="D6" s="596">
        <v>1217521.269081</v>
      </c>
      <c r="E6" s="329">
        <v>0</v>
      </c>
      <c r="F6" s="597">
        <v>447633.43004399998</v>
      </c>
      <c r="G6" s="331">
        <v>0</v>
      </c>
      <c r="H6" s="481">
        <v>209726.98690100005</v>
      </c>
      <c r="I6" s="329">
        <v>0</v>
      </c>
      <c r="J6" s="597">
        <v>38034.386780000008</v>
      </c>
      <c r="K6" s="331">
        <v>0</v>
      </c>
      <c r="L6" s="481">
        <v>0</v>
      </c>
      <c r="M6" s="331">
        <v>0</v>
      </c>
      <c r="N6" s="732">
        <v>147796.52760100004</v>
      </c>
      <c r="O6" s="598">
        <v>0</v>
      </c>
      <c r="P6" s="597">
        <v>383594.30636699998</v>
      </c>
      <c r="Q6" s="598">
        <v>0</v>
      </c>
      <c r="R6" s="481">
        <v>314147.0605909999</v>
      </c>
      <c r="S6" s="335">
        <v>0</v>
      </c>
      <c r="T6" s="595"/>
    </row>
    <row r="7" spans="1:20" ht="13.2">
      <c r="A7" s="288">
        <v>21</v>
      </c>
      <c r="B7" s="858">
        <v>45000</v>
      </c>
      <c r="C7" s="868"/>
      <c r="D7" s="596">
        <v>1259686.9284050001</v>
      </c>
      <c r="E7" s="329">
        <v>0</v>
      </c>
      <c r="F7" s="597">
        <v>457324.97896899999</v>
      </c>
      <c r="G7" s="331">
        <v>0</v>
      </c>
      <c r="H7" s="481">
        <v>252677.34537500003</v>
      </c>
      <c r="I7" s="329">
        <v>0</v>
      </c>
      <c r="J7" s="597">
        <v>23116.054493000003</v>
      </c>
      <c r="K7" s="331">
        <v>0</v>
      </c>
      <c r="L7" s="481">
        <v>0</v>
      </c>
      <c r="M7" s="331">
        <v>0</v>
      </c>
      <c r="N7" s="732">
        <v>134608.94937800005</v>
      </c>
      <c r="O7" s="598">
        <v>0</v>
      </c>
      <c r="P7" s="597">
        <v>446842.53529299994</v>
      </c>
      <c r="Q7" s="598">
        <v>0</v>
      </c>
      <c r="R7" s="481">
        <v>273455.90648899996</v>
      </c>
      <c r="S7" s="335">
        <v>0</v>
      </c>
      <c r="T7" s="595"/>
    </row>
    <row r="8" spans="1:20" ht="11.25" customHeight="1">
      <c r="A8" s="288">
        <v>20</v>
      </c>
      <c r="B8" s="858">
        <v>45031</v>
      </c>
      <c r="C8" s="868"/>
      <c r="D8" s="596">
        <v>1254962.9522849999</v>
      </c>
      <c r="E8" s="329">
        <v>0</v>
      </c>
      <c r="F8" s="597">
        <v>368552.29711500002</v>
      </c>
      <c r="G8" s="331">
        <v>0</v>
      </c>
      <c r="H8" s="481">
        <v>176735.65861599997</v>
      </c>
      <c r="I8" s="329">
        <v>0</v>
      </c>
      <c r="J8" s="597">
        <v>54226.517216000007</v>
      </c>
      <c r="K8" s="331">
        <v>0</v>
      </c>
      <c r="L8" s="481">
        <v>0</v>
      </c>
      <c r="M8" s="331">
        <v>0</v>
      </c>
      <c r="N8" s="732">
        <v>80031.583097999988</v>
      </c>
      <c r="O8" s="598">
        <v>0</v>
      </c>
      <c r="P8" s="597">
        <v>548958.08012300008</v>
      </c>
      <c r="Q8" s="598">
        <v>0</v>
      </c>
      <c r="R8" s="481">
        <v>298716.30745700019</v>
      </c>
      <c r="S8" s="335">
        <v>0</v>
      </c>
      <c r="T8" s="595"/>
    </row>
    <row r="9" spans="1:20" ht="11.25" customHeight="1">
      <c r="A9" s="288">
        <v>19</v>
      </c>
      <c r="B9" s="858">
        <v>45061</v>
      </c>
      <c r="C9" s="868"/>
      <c r="D9" s="596">
        <v>1328281.213313</v>
      </c>
      <c r="E9" s="329">
        <v>0</v>
      </c>
      <c r="F9" s="597">
        <v>381668.90965799999</v>
      </c>
      <c r="G9" s="331">
        <v>0</v>
      </c>
      <c r="H9" s="481">
        <v>110542.03170100003</v>
      </c>
      <c r="I9" s="329">
        <v>0</v>
      </c>
      <c r="J9" s="597">
        <v>60241.839517</v>
      </c>
      <c r="K9" s="331">
        <v>0</v>
      </c>
      <c r="L9" s="481">
        <v>0</v>
      </c>
      <c r="M9" s="331">
        <v>0</v>
      </c>
      <c r="N9" s="732">
        <v>143787.69848799997</v>
      </c>
      <c r="O9" s="598">
        <v>0</v>
      </c>
      <c r="P9" s="597">
        <v>481983.225592</v>
      </c>
      <c r="Q9" s="598">
        <v>0</v>
      </c>
      <c r="R9" s="481">
        <v>297109.84381899977</v>
      </c>
      <c r="S9" s="335">
        <v>0</v>
      </c>
      <c r="T9" s="595"/>
    </row>
    <row r="10" spans="1:20" ht="11.25" customHeight="1">
      <c r="A10" s="288">
        <v>18</v>
      </c>
      <c r="B10" s="858">
        <v>45092</v>
      </c>
      <c r="C10" s="868"/>
      <c r="D10" s="596">
        <v>1485711.6138240001</v>
      </c>
      <c r="E10" s="329">
        <v>0</v>
      </c>
      <c r="F10" s="597">
        <v>280217.16837599996</v>
      </c>
      <c r="G10" s="331">
        <v>0</v>
      </c>
      <c r="H10" s="481">
        <v>69926.100022999977</v>
      </c>
      <c r="I10" s="329">
        <v>0</v>
      </c>
      <c r="J10" s="597">
        <v>79699.665470000007</v>
      </c>
      <c r="K10" s="331">
        <v>0</v>
      </c>
      <c r="L10" s="481">
        <v>0</v>
      </c>
      <c r="M10" s="331">
        <v>0</v>
      </c>
      <c r="N10" s="732">
        <v>52702.540096000019</v>
      </c>
      <c r="O10" s="598">
        <v>0</v>
      </c>
      <c r="P10" s="597">
        <v>462911.39891200012</v>
      </c>
      <c r="Q10" s="598">
        <v>0</v>
      </c>
      <c r="R10" s="481">
        <v>350140.57858200022</v>
      </c>
      <c r="S10" s="335">
        <v>0</v>
      </c>
      <c r="T10" s="595"/>
    </row>
    <row r="11" spans="1:20" ht="11.25" customHeight="1">
      <c r="A11" s="288">
        <v>17</v>
      </c>
      <c r="B11" s="858">
        <v>45122</v>
      </c>
      <c r="C11" s="868"/>
      <c r="D11" s="596">
        <v>1239935.3628539999</v>
      </c>
      <c r="E11" s="329">
        <v>0</v>
      </c>
      <c r="F11" s="597">
        <v>250652.99207900002</v>
      </c>
      <c r="G11" s="331">
        <v>0</v>
      </c>
      <c r="H11" s="481">
        <v>115744.861972</v>
      </c>
      <c r="I11" s="329">
        <v>0</v>
      </c>
      <c r="J11" s="597">
        <v>34941.392626999994</v>
      </c>
      <c r="K11" s="331">
        <v>0</v>
      </c>
      <c r="L11" s="481">
        <v>1233.4395070000003</v>
      </c>
      <c r="M11" s="331">
        <v>0</v>
      </c>
      <c r="N11" s="732">
        <v>27616.545452000006</v>
      </c>
      <c r="O11" s="598">
        <v>0</v>
      </c>
      <c r="P11" s="597">
        <v>513806.29703799996</v>
      </c>
      <c r="Q11" s="598">
        <v>0</v>
      </c>
      <c r="R11" s="481">
        <v>347720.24437299994</v>
      </c>
      <c r="S11" s="335">
        <v>0</v>
      </c>
      <c r="T11" s="595"/>
    </row>
    <row r="12" spans="1:20" ht="11.25" customHeight="1">
      <c r="A12" s="288">
        <v>16</v>
      </c>
      <c r="B12" s="858">
        <v>45153</v>
      </c>
      <c r="C12" s="868"/>
      <c r="D12" s="596">
        <v>1152742.8156330001</v>
      </c>
      <c r="E12" s="329">
        <v>0</v>
      </c>
      <c r="F12" s="597">
        <v>169574.173213</v>
      </c>
      <c r="G12" s="331">
        <v>0</v>
      </c>
      <c r="H12" s="481">
        <v>73511.333161999995</v>
      </c>
      <c r="I12" s="329">
        <v>0</v>
      </c>
      <c r="J12" s="597">
        <v>25122.236701000002</v>
      </c>
      <c r="K12" s="331">
        <v>0</v>
      </c>
      <c r="L12" s="481">
        <v>0</v>
      </c>
      <c r="M12" s="331">
        <v>0</v>
      </c>
      <c r="N12" s="732">
        <v>7933.6590850000011</v>
      </c>
      <c r="O12" s="598">
        <v>0</v>
      </c>
      <c r="P12" s="597">
        <v>561381.6076189999</v>
      </c>
      <c r="Q12" s="598">
        <v>0</v>
      </c>
      <c r="R12" s="481">
        <v>287468.30096399988</v>
      </c>
      <c r="S12" s="335">
        <v>0</v>
      </c>
      <c r="T12" s="595"/>
    </row>
    <row r="13" spans="1:20" ht="11.25" customHeight="1">
      <c r="A13" s="288">
        <v>15</v>
      </c>
      <c r="B13" s="858">
        <v>45184</v>
      </c>
      <c r="C13" s="868"/>
      <c r="D13" s="596">
        <v>1249727.4099690001</v>
      </c>
      <c r="E13" s="329">
        <v>0</v>
      </c>
      <c r="F13" s="597">
        <v>129076.53753500001</v>
      </c>
      <c r="G13" s="331">
        <v>0</v>
      </c>
      <c r="H13" s="481">
        <v>3864.7916629999995</v>
      </c>
      <c r="I13" s="329">
        <v>0</v>
      </c>
      <c r="J13" s="597">
        <v>19333.901617</v>
      </c>
      <c r="K13" s="331">
        <v>0</v>
      </c>
      <c r="L13" s="481">
        <v>26.556260000000002</v>
      </c>
      <c r="M13" s="331">
        <v>0</v>
      </c>
      <c r="N13" s="732">
        <v>4010.4265939999996</v>
      </c>
      <c r="O13" s="598">
        <v>0</v>
      </c>
      <c r="P13" s="597">
        <v>434259.64439800003</v>
      </c>
      <c r="Q13" s="598">
        <v>0</v>
      </c>
      <c r="R13" s="481">
        <v>280334.21102400008</v>
      </c>
      <c r="S13" s="335">
        <v>0</v>
      </c>
      <c r="T13" s="595"/>
    </row>
    <row r="14" spans="1:20" ht="12.75" customHeight="1">
      <c r="A14" s="288">
        <v>14</v>
      </c>
      <c r="B14" s="858">
        <v>45214</v>
      </c>
      <c r="C14" s="868"/>
      <c r="D14" s="596">
        <v>962989.05059499992</v>
      </c>
      <c r="E14" s="329">
        <v>0</v>
      </c>
      <c r="F14" s="597">
        <v>121430.95880699999</v>
      </c>
      <c r="G14" s="331">
        <v>0</v>
      </c>
      <c r="H14" s="481">
        <v>1.0998779999999999</v>
      </c>
      <c r="I14" s="329">
        <v>0</v>
      </c>
      <c r="J14" s="597">
        <v>5861.4292349999996</v>
      </c>
      <c r="K14" s="331">
        <v>0</v>
      </c>
      <c r="L14" s="481">
        <v>1.714202</v>
      </c>
      <c r="M14" s="331">
        <v>0</v>
      </c>
      <c r="N14" s="732">
        <v>5144.9377470000009</v>
      </c>
      <c r="O14" s="598">
        <v>0</v>
      </c>
      <c r="P14" s="597">
        <v>477548.73814200005</v>
      </c>
      <c r="Q14" s="598">
        <v>0</v>
      </c>
      <c r="R14" s="481">
        <v>260351.30226299973</v>
      </c>
      <c r="S14" s="335">
        <v>0</v>
      </c>
      <c r="T14" s="595"/>
    </row>
    <row r="15" spans="1:20" ht="12.75" customHeight="1">
      <c r="A15" s="288">
        <v>13</v>
      </c>
      <c r="B15" s="858">
        <v>45245</v>
      </c>
      <c r="C15" s="868"/>
      <c r="D15" s="596">
        <v>861897.22120599996</v>
      </c>
      <c r="E15" s="329">
        <v>0</v>
      </c>
      <c r="F15" s="597">
        <v>281767.40820199996</v>
      </c>
      <c r="G15" s="331">
        <v>0</v>
      </c>
      <c r="H15" s="481">
        <v>1.113129</v>
      </c>
      <c r="I15" s="329">
        <v>0</v>
      </c>
      <c r="J15" s="597">
        <v>24924.68869599999</v>
      </c>
      <c r="K15" s="331">
        <v>0</v>
      </c>
      <c r="L15" s="481">
        <v>80.518197999999998</v>
      </c>
      <c r="M15" s="331">
        <v>0</v>
      </c>
      <c r="N15" s="732">
        <v>109597.13135800001</v>
      </c>
      <c r="O15" s="598">
        <v>0</v>
      </c>
      <c r="P15" s="597">
        <v>152625.305215</v>
      </c>
      <c r="Q15" s="598">
        <v>0</v>
      </c>
      <c r="R15" s="481">
        <v>289616.9970200003</v>
      </c>
      <c r="S15" s="335">
        <v>0</v>
      </c>
      <c r="T15" s="595"/>
    </row>
    <row r="16" spans="1:20" ht="12.75" customHeight="1">
      <c r="A16" s="288">
        <v>12</v>
      </c>
      <c r="B16" s="858">
        <v>45275</v>
      </c>
      <c r="C16" s="868"/>
      <c r="D16" s="596">
        <v>1428597.0102550001</v>
      </c>
      <c r="E16" s="329">
        <v>0</v>
      </c>
      <c r="F16" s="597">
        <v>399828.70913100004</v>
      </c>
      <c r="G16" s="331">
        <v>0</v>
      </c>
      <c r="H16" s="481">
        <v>30909.195213999999</v>
      </c>
      <c r="I16" s="329">
        <v>0</v>
      </c>
      <c r="J16" s="597">
        <v>29594.923237999999</v>
      </c>
      <c r="K16" s="331">
        <v>0</v>
      </c>
      <c r="L16" s="481">
        <v>0.79753200000000002</v>
      </c>
      <c r="M16" s="331">
        <v>0</v>
      </c>
      <c r="N16" s="732">
        <v>232898.01193199999</v>
      </c>
      <c r="O16" s="598">
        <v>0</v>
      </c>
      <c r="P16" s="597">
        <v>535682.85997999995</v>
      </c>
      <c r="Q16" s="598">
        <v>0</v>
      </c>
      <c r="R16" s="481">
        <v>325850.4577910002</v>
      </c>
      <c r="S16" s="335">
        <v>0</v>
      </c>
      <c r="T16" s="595"/>
    </row>
    <row r="17" spans="1:19" ht="12.75" customHeight="1">
      <c r="A17" s="288">
        <v>11</v>
      </c>
      <c r="B17" s="858">
        <v>45306</v>
      </c>
      <c r="C17" s="868"/>
      <c r="D17" s="596">
        <v>982318.97583600006</v>
      </c>
      <c r="E17" s="329">
        <v>0</v>
      </c>
      <c r="F17" s="597">
        <v>306281.946451</v>
      </c>
      <c r="G17" s="331">
        <v>0</v>
      </c>
      <c r="H17" s="481">
        <v>81390.093005000002</v>
      </c>
      <c r="I17" s="329">
        <v>0</v>
      </c>
      <c r="J17" s="597">
        <v>19578.108832999998</v>
      </c>
      <c r="K17" s="331">
        <v>0</v>
      </c>
      <c r="L17" s="481">
        <v>0</v>
      </c>
      <c r="M17" s="331">
        <v>0</v>
      </c>
      <c r="N17" s="732">
        <v>165593.07281400007</v>
      </c>
      <c r="O17" s="598">
        <v>0</v>
      </c>
      <c r="P17" s="597">
        <v>298468.13338600006</v>
      </c>
      <c r="Q17" s="598">
        <v>0</v>
      </c>
      <c r="R17" s="481">
        <v>256914.07892899986</v>
      </c>
      <c r="S17" s="335">
        <v>0</v>
      </c>
    </row>
    <row r="18" spans="1:19" ht="12.75" customHeight="1">
      <c r="A18" s="288">
        <v>10</v>
      </c>
      <c r="B18" s="858">
        <v>45337</v>
      </c>
      <c r="C18" s="868"/>
      <c r="D18" s="596">
        <v>991505.88385700004</v>
      </c>
      <c r="E18" s="329">
        <v>0</v>
      </c>
      <c r="F18" s="597">
        <v>344569.42598599999</v>
      </c>
      <c r="G18" s="331">
        <v>0</v>
      </c>
      <c r="H18" s="481">
        <v>100595.39005900001</v>
      </c>
      <c r="I18" s="329">
        <v>0</v>
      </c>
      <c r="J18" s="597">
        <v>25864.123561</v>
      </c>
      <c r="K18" s="331">
        <v>0</v>
      </c>
      <c r="L18" s="481">
        <v>0</v>
      </c>
      <c r="M18" s="331">
        <v>0</v>
      </c>
      <c r="N18" s="732">
        <v>166827.10018700003</v>
      </c>
      <c r="O18" s="598">
        <v>0</v>
      </c>
      <c r="P18" s="597">
        <v>209672.12799299997</v>
      </c>
      <c r="Q18" s="598">
        <v>0</v>
      </c>
      <c r="R18" s="481">
        <v>293206.6793859998</v>
      </c>
      <c r="S18" s="335">
        <v>0</v>
      </c>
    </row>
    <row r="19" spans="1:19" ht="12.75" customHeight="1">
      <c r="A19" s="288">
        <v>9</v>
      </c>
      <c r="B19" s="858">
        <v>45366</v>
      </c>
      <c r="C19" s="868"/>
      <c r="D19" s="596">
        <v>907891.44816299994</v>
      </c>
      <c r="E19" s="329">
        <v>0</v>
      </c>
      <c r="F19" s="597">
        <v>247978.44166499999</v>
      </c>
      <c r="G19" s="331">
        <v>0</v>
      </c>
      <c r="H19" s="481">
        <v>71227.997224999985</v>
      </c>
      <c r="I19" s="329">
        <v>0</v>
      </c>
      <c r="J19" s="597">
        <v>17343.886032000002</v>
      </c>
      <c r="K19" s="331">
        <v>0</v>
      </c>
      <c r="L19" s="481">
        <v>0.58374700000000002</v>
      </c>
      <c r="M19" s="331">
        <v>0</v>
      </c>
      <c r="N19" s="732">
        <v>109073.28390900002</v>
      </c>
      <c r="O19" s="598">
        <v>0</v>
      </c>
      <c r="P19" s="597">
        <v>285818.21284999995</v>
      </c>
      <c r="Q19" s="598">
        <v>0</v>
      </c>
      <c r="R19" s="481">
        <v>267846.33914100006</v>
      </c>
      <c r="S19" s="335">
        <v>0</v>
      </c>
    </row>
    <row r="20" spans="1:19" ht="12.75" customHeight="1">
      <c r="A20" s="288">
        <v>8</v>
      </c>
      <c r="B20" s="858">
        <v>45397</v>
      </c>
      <c r="C20" s="868"/>
      <c r="D20" s="596">
        <v>919143.02961900004</v>
      </c>
      <c r="E20" s="329">
        <v>0</v>
      </c>
      <c r="F20" s="597">
        <v>243174.38658299998</v>
      </c>
      <c r="G20" s="331">
        <v>0</v>
      </c>
      <c r="H20" s="481">
        <v>91957.611126000033</v>
      </c>
      <c r="I20" s="329">
        <v>0</v>
      </c>
      <c r="J20" s="597">
        <v>28565.999989</v>
      </c>
      <c r="K20" s="331">
        <v>0</v>
      </c>
      <c r="L20" s="481">
        <v>3.4880000000000002E-3</v>
      </c>
      <c r="M20" s="331">
        <v>0</v>
      </c>
      <c r="N20" s="732">
        <v>60078.318915000003</v>
      </c>
      <c r="O20" s="598">
        <v>0</v>
      </c>
      <c r="P20" s="597">
        <v>340189.46316500002</v>
      </c>
      <c r="Q20" s="598">
        <v>0</v>
      </c>
      <c r="R20" s="481">
        <v>267380.78659200011</v>
      </c>
      <c r="S20" s="335">
        <v>0</v>
      </c>
    </row>
    <row r="21" spans="1:19" ht="12.75" customHeight="1">
      <c r="A21" s="288">
        <v>7</v>
      </c>
      <c r="B21" s="858">
        <v>45427</v>
      </c>
      <c r="C21" s="868"/>
      <c r="D21" s="596">
        <v>1003002.593974</v>
      </c>
      <c r="E21" s="329">
        <v>0</v>
      </c>
      <c r="F21" s="597">
        <v>279758.29530900001</v>
      </c>
      <c r="G21" s="331">
        <v>0</v>
      </c>
      <c r="H21" s="481">
        <v>121520.01385899997</v>
      </c>
      <c r="I21" s="329">
        <v>0</v>
      </c>
      <c r="J21" s="597">
        <v>50255.600687000006</v>
      </c>
      <c r="K21" s="331">
        <v>0</v>
      </c>
      <c r="L21" s="481">
        <v>5445.1190789999991</v>
      </c>
      <c r="M21" s="331">
        <v>0</v>
      </c>
      <c r="N21" s="732">
        <v>38407.230462000007</v>
      </c>
      <c r="O21" s="598">
        <v>0</v>
      </c>
      <c r="P21" s="597">
        <v>307703.18921500002</v>
      </c>
      <c r="Q21" s="598">
        <v>0</v>
      </c>
      <c r="R21" s="481">
        <v>293651.85352900013</v>
      </c>
      <c r="S21" s="335">
        <v>0</v>
      </c>
    </row>
    <row r="22" spans="1:19" ht="12.75" customHeight="1">
      <c r="A22" s="288">
        <v>6</v>
      </c>
      <c r="B22" s="858">
        <v>45458</v>
      </c>
      <c r="C22" s="868"/>
      <c r="D22" s="596">
        <v>984558.21382099995</v>
      </c>
      <c r="E22" s="329">
        <v>0</v>
      </c>
      <c r="F22" s="597">
        <v>253369.54212100001</v>
      </c>
      <c r="G22" s="331">
        <v>0</v>
      </c>
      <c r="H22" s="481">
        <v>127379.806746</v>
      </c>
      <c r="I22" s="329">
        <v>0</v>
      </c>
      <c r="J22" s="597">
        <v>46561.822846000003</v>
      </c>
      <c r="K22" s="331">
        <v>0</v>
      </c>
      <c r="L22" s="481">
        <v>4849.8935469999997</v>
      </c>
      <c r="M22" s="331">
        <v>0</v>
      </c>
      <c r="N22" s="732">
        <v>19076.587151999996</v>
      </c>
      <c r="O22" s="598">
        <v>0</v>
      </c>
      <c r="P22" s="597">
        <v>295037.49948499998</v>
      </c>
      <c r="Q22" s="598">
        <v>0</v>
      </c>
      <c r="R22" s="481">
        <v>267276.01925000001</v>
      </c>
      <c r="S22" s="335">
        <v>0</v>
      </c>
    </row>
    <row r="23" spans="1:19" ht="12.75" customHeight="1">
      <c r="A23" s="288">
        <v>5</v>
      </c>
      <c r="B23" s="858">
        <v>45488</v>
      </c>
      <c r="C23" s="868"/>
      <c r="D23" s="596">
        <v>1243204.110693</v>
      </c>
      <c r="E23" s="329">
        <v>0</v>
      </c>
      <c r="F23" s="597">
        <v>498579.95280900004</v>
      </c>
      <c r="G23" s="331">
        <v>0</v>
      </c>
      <c r="H23" s="481">
        <v>343364.44104200014</v>
      </c>
      <c r="I23" s="329">
        <v>0</v>
      </c>
      <c r="J23" s="597">
        <v>30300.820685999995</v>
      </c>
      <c r="K23" s="331">
        <v>0</v>
      </c>
      <c r="L23" s="481">
        <v>8201.9406019999988</v>
      </c>
      <c r="M23" s="331">
        <v>0</v>
      </c>
      <c r="N23" s="732">
        <v>16322.183736000003</v>
      </c>
      <c r="O23" s="598">
        <v>0</v>
      </c>
      <c r="P23" s="597">
        <v>242042.36502599998</v>
      </c>
      <c r="Q23" s="598">
        <v>0</v>
      </c>
      <c r="R23" s="481">
        <v>362971.24332400021</v>
      </c>
      <c r="S23" s="335">
        <v>0</v>
      </c>
    </row>
    <row r="24" spans="1:19" ht="12.75" customHeight="1">
      <c r="A24" s="288">
        <v>4</v>
      </c>
      <c r="B24" s="858">
        <v>45519</v>
      </c>
      <c r="C24" s="868"/>
      <c r="D24" s="596">
        <v>1056689.0552759999</v>
      </c>
      <c r="E24" s="329">
        <v>0</v>
      </c>
      <c r="F24" s="597">
        <v>153646.69629399999</v>
      </c>
      <c r="G24" s="331">
        <v>0</v>
      </c>
      <c r="H24" s="481">
        <v>16612.247427999999</v>
      </c>
      <c r="I24" s="329">
        <v>0</v>
      </c>
      <c r="J24" s="597">
        <v>12548.074257</v>
      </c>
      <c r="K24" s="331">
        <v>0</v>
      </c>
      <c r="L24" s="481">
        <v>23830.618490000001</v>
      </c>
      <c r="M24" s="331">
        <v>0</v>
      </c>
      <c r="N24" s="732">
        <v>4408.3411779999988</v>
      </c>
      <c r="O24" s="598">
        <v>0</v>
      </c>
      <c r="P24" s="597">
        <v>511276.85257600003</v>
      </c>
      <c r="Q24" s="598">
        <v>0</v>
      </c>
      <c r="R24" s="481">
        <v>280583.00662999996</v>
      </c>
      <c r="S24" s="335">
        <v>0</v>
      </c>
    </row>
    <row r="25" spans="1:19" ht="12.75" customHeight="1">
      <c r="A25" s="288">
        <v>3</v>
      </c>
      <c r="B25" s="858">
        <v>45550</v>
      </c>
      <c r="C25" s="868"/>
      <c r="D25" s="596">
        <v>1107752.1438010002</v>
      </c>
      <c r="E25" s="329">
        <v>0</v>
      </c>
      <c r="F25" s="597">
        <v>158123.26232400001</v>
      </c>
      <c r="G25" s="331">
        <v>0</v>
      </c>
      <c r="H25" s="481">
        <v>3.2540930000000001</v>
      </c>
      <c r="I25" s="329">
        <v>0</v>
      </c>
      <c r="J25" s="597">
        <v>21134.691171000002</v>
      </c>
      <c r="K25" s="331">
        <v>0</v>
      </c>
      <c r="L25" s="481">
        <v>33112.456826000001</v>
      </c>
      <c r="M25" s="331">
        <v>0</v>
      </c>
      <c r="N25" s="732">
        <v>6827.9579969999995</v>
      </c>
      <c r="O25" s="598">
        <v>0</v>
      </c>
      <c r="P25" s="597">
        <v>473263.10364300007</v>
      </c>
      <c r="Q25" s="598">
        <v>0</v>
      </c>
      <c r="R25" s="481">
        <v>299368.72073299973</v>
      </c>
      <c r="S25" s="335">
        <v>0</v>
      </c>
    </row>
    <row r="26" spans="1:19" ht="12.75" customHeight="1">
      <c r="A26" s="288">
        <v>2</v>
      </c>
      <c r="B26" s="858">
        <v>45580</v>
      </c>
      <c r="C26" s="868"/>
      <c r="D26" s="596">
        <v>896954.71727999998</v>
      </c>
      <c r="E26" s="329">
        <v>0</v>
      </c>
      <c r="F26" s="597">
        <v>158822.04615400001</v>
      </c>
      <c r="G26" s="331">
        <v>0</v>
      </c>
      <c r="H26" s="481">
        <v>9150.3961339999969</v>
      </c>
      <c r="I26" s="329">
        <v>0</v>
      </c>
      <c r="J26" s="597">
        <v>24187.819544999998</v>
      </c>
      <c r="K26" s="331">
        <v>0</v>
      </c>
      <c r="L26" s="481">
        <v>23272.718947999998</v>
      </c>
      <c r="M26" s="331">
        <v>0</v>
      </c>
      <c r="N26" s="732">
        <v>10661.905407000002</v>
      </c>
      <c r="O26" s="598">
        <v>0</v>
      </c>
      <c r="P26" s="597">
        <v>273868.78329500003</v>
      </c>
      <c r="Q26" s="598">
        <v>0</v>
      </c>
      <c r="R26" s="481">
        <v>322487.64445800002</v>
      </c>
      <c r="S26" s="335">
        <v>0</v>
      </c>
    </row>
    <row r="27" spans="1:19" ht="12.75" customHeight="1">
      <c r="A27" s="288">
        <v>1</v>
      </c>
      <c r="B27" s="858">
        <v>45611</v>
      </c>
      <c r="C27" s="868"/>
      <c r="D27" s="596">
        <v>859202.739405</v>
      </c>
      <c r="E27" s="329">
        <v>0</v>
      </c>
      <c r="F27" s="597">
        <v>275247.21277300001</v>
      </c>
      <c r="G27" s="331">
        <v>0</v>
      </c>
      <c r="H27" s="481">
        <v>35798.430145999999</v>
      </c>
      <c r="I27" s="329">
        <v>0</v>
      </c>
      <c r="J27" s="597">
        <v>21602.508057999996</v>
      </c>
      <c r="K27" s="331">
        <v>0</v>
      </c>
      <c r="L27" s="481">
        <v>17305.291402999999</v>
      </c>
      <c r="M27" s="331">
        <v>0</v>
      </c>
      <c r="N27" s="732">
        <v>55482.544033999999</v>
      </c>
      <c r="O27" s="598">
        <v>0</v>
      </c>
      <c r="P27" s="597">
        <v>158142.89742999998</v>
      </c>
      <c r="Q27" s="598">
        <v>0</v>
      </c>
      <c r="R27" s="481">
        <v>284811.70952799992</v>
      </c>
      <c r="S27" s="335">
        <v>0</v>
      </c>
    </row>
    <row r="28" spans="1:19" ht="12.75" customHeight="1">
      <c r="A28" s="288">
        <v>0</v>
      </c>
      <c r="B28" s="858">
        <v>45641</v>
      </c>
      <c r="C28" s="868"/>
      <c r="D28" s="596">
        <v>1050004.881879</v>
      </c>
      <c r="E28" s="329">
        <v>0</v>
      </c>
      <c r="F28" s="597">
        <v>230019.07409000001</v>
      </c>
      <c r="G28" s="331">
        <v>0</v>
      </c>
      <c r="H28" s="481">
        <v>50328.696712000004</v>
      </c>
      <c r="I28" s="329">
        <v>0</v>
      </c>
      <c r="J28" s="597">
        <v>23828.534135000002</v>
      </c>
      <c r="K28" s="331">
        <v>0</v>
      </c>
      <c r="L28" s="481">
        <v>19554.482178000002</v>
      </c>
      <c r="M28" s="331">
        <v>0</v>
      </c>
      <c r="N28" s="732">
        <v>87371.395071000006</v>
      </c>
      <c r="O28" s="598">
        <v>0</v>
      </c>
      <c r="P28" s="597">
        <v>426115.55174200004</v>
      </c>
      <c r="Q28" s="598">
        <v>0</v>
      </c>
      <c r="R28" s="481">
        <v>278744.3975160002</v>
      </c>
      <c r="S28" s="335">
        <v>0</v>
      </c>
    </row>
    <row r="29" spans="1:19" ht="12.75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733"/>
      <c r="O29" s="407"/>
      <c r="P29" s="303"/>
      <c r="Q29" s="407"/>
      <c r="S29" s="447"/>
    </row>
    <row r="30" spans="1:19" ht="12.75" customHeight="1">
      <c r="A30" s="288">
        <v>2023</v>
      </c>
      <c r="B30" s="860" t="s">
        <v>536</v>
      </c>
      <c r="C30" s="864"/>
      <c r="D30" s="599">
        <v>12002227.793604001</v>
      </c>
      <c r="E30" s="463"/>
      <c r="F30" s="600">
        <v>3149570.282559</v>
      </c>
      <c r="G30" s="462"/>
      <c r="H30" s="463">
        <v>1049328.377575</v>
      </c>
      <c r="I30" s="463"/>
      <c r="J30" s="600">
        <v>321771.98980000004</v>
      </c>
      <c r="K30" s="465"/>
      <c r="L30" s="463">
        <v>135573.108308</v>
      </c>
      <c r="M30" s="463"/>
      <c r="N30" s="734">
        <v>740129.92086200009</v>
      </c>
      <c r="O30" s="407"/>
      <c r="P30" s="600">
        <v>3821598.1798060001</v>
      </c>
      <c r="Q30" s="407"/>
      <c r="R30" s="463">
        <v>3475242.4790159999</v>
      </c>
      <c r="S30" s="447"/>
    </row>
    <row r="31" spans="1:19" ht="12.75" customHeight="1">
      <c r="A31" s="288">
        <v>2022</v>
      </c>
      <c r="B31" s="860" t="s">
        <v>537</v>
      </c>
      <c r="C31" s="864"/>
      <c r="D31" s="599">
        <v>14798080.750839002</v>
      </c>
      <c r="E31" s="463"/>
      <c r="F31" s="600">
        <v>3700666.6932560001</v>
      </c>
      <c r="G31" s="462"/>
      <c r="H31" s="463">
        <v>1207365.5349360001</v>
      </c>
      <c r="I31" s="463"/>
      <c r="J31" s="600">
        <v>429555.83261899999</v>
      </c>
      <c r="K31" s="466"/>
      <c r="L31" s="463">
        <v>1343.9108090000002</v>
      </c>
      <c r="M31" s="463"/>
      <c r="N31" s="734">
        <v>1116662.7592250002</v>
      </c>
      <c r="O31" s="407"/>
      <c r="P31" s="600">
        <v>5592736.3433060003</v>
      </c>
      <c r="Q31" s="407"/>
      <c r="R31" s="463">
        <v>3585324.9213199993</v>
      </c>
      <c r="S31" s="447"/>
    </row>
    <row r="32" spans="1:19" ht="13.5" customHeight="1" thickBot="1">
      <c r="B32" s="601" t="s">
        <v>5</v>
      </c>
      <c r="C32" s="716" t="s">
        <v>538</v>
      </c>
      <c r="D32" s="602">
        <v>-0.18893348430177237</v>
      </c>
      <c r="E32" s="360"/>
      <c r="F32" s="603">
        <v>-0.1489181426960996</v>
      </c>
      <c r="G32" s="362"/>
      <c r="H32" s="604">
        <v>-0.13089420957289233</v>
      </c>
      <c r="I32" s="360"/>
      <c r="J32" s="603">
        <v>-0.25091928600257229</v>
      </c>
      <c r="K32" s="362"/>
      <c r="L32" s="605">
        <v>99.879543047115988</v>
      </c>
      <c r="M32" s="605"/>
      <c r="N32" s="629">
        <v>-0.33719476650616165</v>
      </c>
      <c r="O32" s="429"/>
      <c r="P32" s="603">
        <v>-0.31668543889430667</v>
      </c>
      <c r="Q32" s="429"/>
      <c r="R32" s="604">
        <v>-3.0703616748763318E-2</v>
      </c>
      <c r="S32" s="314"/>
    </row>
    <row r="33" spans="2:16" ht="12.75" customHeight="1">
      <c r="B33" s="315" t="s">
        <v>412</v>
      </c>
      <c r="L33" s="316"/>
      <c r="M33" s="316"/>
      <c r="N33" s="316"/>
      <c r="P33" s="316" t="s">
        <v>287</v>
      </c>
    </row>
    <row r="34" spans="2:16" ht="12.75" customHeight="1">
      <c r="B34" s="317"/>
      <c r="C34" s="606"/>
    </row>
  </sheetData>
  <mergeCells count="37"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  <mergeCell ref="B14:C14"/>
    <mergeCell ref="B15:C15"/>
  </mergeCells>
  <conditionalFormatting sqref="D32 F32 H32 J32 P32 R32">
    <cfRule type="cellIs" dxfId="5" priority="9" operator="lessThan">
      <formula>0</formula>
    </cfRule>
  </conditionalFormatting>
  <conditionalFormatting sqref="L32:N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9" t="s">
        <v>262</v>
      </c>
      <c r="B1" s="796"/>
      <c r="C1" s="796"/>
      <c r="D1" s="796"/>
      <c r="E1" s="797"/>
      <c r="F1" s="129"/>
    </row>
    <row r="2" spans="1:12" ht="62.25" customHeight="1" thickBot="1">
      <c r="A2" s="110"/>
      <c r="B2" s="111" t="s">
        <v>256</v>
      </c>
      <c r="C2" s="111" t="s">
        <v>257</v>
      </c>
      <c r="D2" s="111" t="s">
        <v>258</v>
      </c>
      <c r="E2" s="112" t="s">
        <v>259</v>
      </c>
      <c r="F2" s="130"/>
    </row>
    <row r="3" spans="1:12">
      <c r="A3" s="65" t="s">
        <v>216</v>
      </c>
      <c r="B3" s="101"/>
      <c r="C3" s="102"/>
      <c r="D3" s="103"/>
      <c r="E3" s="124"/>
    </row>
    <row r="4" spans="1:12">
      <c r="A4" s="47" t="s">
        <v>264</v>
      </c>
      <c r="B4" s="91"/>
      <c r="C4" s="61"/>
      <c r="E4" s="137"/>
    </row>
    <row r="5" spans="1:12">
      <c r="A5" s="113" t="s">
        <v>236</v>
      </c>
      <c r="B5" s="121">
        <v>0.122</v>
      </c>
      <c r="C5" s="115">
        <v>0.11899999999999999</v>
      </c>
      <c r="D5" s="122">
        <v>0.14599999999999999</v>
      </c>
      <c r="E5" s="125">
        <v>0.18099999999999999</v>
      </c>
      <c r="F5" s="116"/>
      <c r="H5" s="108"/>
    </row>
    <row r="6" spans="1:12">
      <c r="A6" s="113" t="s">
        <v>237</v>
      </c>
      <c r="B6" s="121">
        <v>0.57699999999999996</v>
      </c>
      <c r="C6" s="115">
        <v>0.58399999999999996</v>
      </c>
      <c r="D6" s="122">
        <v>0.57499999999999996</v>
      </c>
      <c r="E6" s="125">
        <v>0.51600000000000001</v>
      </c>
      <c r="F6" s="116"/>
    </row>
    <row r="7" spans="1:12">
      <c r="A7" s="113" t="s">
        <v>238</v>
      </c>
      <c r="B7" s="121">
        <v>0.27100000000000002</v>
      </c>
      <c r="C7" s="115">
        <v>0.26300000000000001</v>
      </c>
      <c r="D7" s="122">
        <v>0.23899999999999999</v>
      </c>
      <c r="E7" s="125">
        <v>0.26900000000000002</v>
      </c>
      <c r="F7" s="116"/>
    </row>
    <row r="8" spans="1:12" ht="15.6">
      <c r="A8" s="120" t="s">
        <v>235</v>
      </c>
      <c r="B8" s="117">
        <v>-0.14920350206003499</v>
      </c>
      <c r="C8" s="118">
        <v>-0.14379029330979001</v>
      </c>
      <c r="D8" s="119">
        <v>-9.3431871689229007E-2</v>
      </c>
      <c r="E8" s="126">
        <v>-8.6999999999999994E-2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217</v>
      </c>
      <c r="B10" s="91"/>
      <c r="C10" s="61"/>
      <c r="D10" s="90"/>
      <c r="E10" s="127"/>
      <c r="F10" s="48"/>
    </row>
    <row r="11" spans="1:12">
      <c r="A11" s="89" t="s">
        <v>218</v>
      </c>
      <c r="B11" s="114">
        <v>-0.49563440860215102</v>
      </c>
      <c r="C11" s="115">
        <v>-0.49563440860215102</v>
      </c>
      <c r="D11" s="116">
        <v>-0.49563440860215102</v>
      </c>
      <c r="E11" s="125">
        <v>-0.49563440860215102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219</v>
      </c>
      <c r="B12" s="114">
        <v>0</v>
      </c>
      <c r="C12" s="115">
        <v>0</v>
      </c>
      <c r="D12" s="116">
        <v>0</v>
      </c>
      <c r="E12" s="125">
        <v>0.58799999999999997</v>
      </c>
      <c r="F12" s="116"/>
      <c r="G12" s="46" t="str">
        <f>A18</f>
        <v>BTP</v>
      </c>
      <c r="H12" s="109">
        <f>B18</f>
        <v>-0.448381078224101</v>
      </c>
      <c r="I12" s="109">
        <f>C18</f>
        <v>-0.415412262156448</v>
      </c>
      <c r="J12" s="109">
        <f>D18</f>
        <v>-0.355897463002114</v>
      </c>
      <c r="K12" s="109">
        <f>E18</f>
        <v>-0.31047145877378401</v>
      </c>
      <c r="L12" s="90" t="e">
        <f>#REF!</f>
        <v>#REF!</v>
      </c>
    </row>
    <row r="13" spans="1:12">
      <c r="A13" s="89" t="s">
        <v>220</v>
      </c>
      <c r="B13" s="114">
        <v>-0.36297560975609799</v>
      </c>
      <c r="C13" s="115">
        <v>-0.23392953929539301</v>
      </c>
      <c r="D13" s="116">
        <v>-0.15645528455284599</v>
      </c>
      <c r="E13" s="125">
        <v>-0.231669376693767</v>
      </c>
      <c r="F13" s="116"/>
      <c r="G13" s="46" t="str">
        <f>A13</f>
        <v>Industrie alimentaires</v>
      </c>
      <c r="H13" s="109">
        <f>B13</f>
        <v>-0.36297560975609799</v>
      </c>
      <c r="I13" s="109">
        <f>C13</f>
        <v>-0.23392953929539301</v>
      </c>
      <c r="J13" s="109">
        <f>D13</f>
        <v>-0.15645528455284599</v>
      </c>
      <c r="K13" s="109">
        <f>E13</f>
        <v>-0.231669376693767</v>
      </c>
      <c r="L13" s="90" t="e">
        <f>#REF!</f>
        <v>#REF!</v>
      </c>
    </row>
    <row r="14" spans="1:12">
      <c r="A14" s="89" t="s">
        <v>221</v>
      </c>
      <c r="B14" s="114">
        <v>0</v>
      </c>
      <c r="C14" s="115">
        <v>0</v>
      </c>
      <c r="D14" s="116">
        <v>0</v>
      </c>
      <c r="E14" s="125">
        <v>0.3528</v>
      </c>
      <c r="F14" s="116"/>
      <c r="G14" s="46" t="str">
        <f>A21</f>
        <v>Banques</v>
      </c>
      <c r="H14" s="109">
        <f>B21</f>
        <v>-0.19435632183908</v>
      </c>
      <c r="I14" s="109">
        <f>C21</f>
        <v>2.9873563218390801E-2</v>
      </c>
      <c r="J14" s="109">
        <f>D21</f>
        <v>7.7942528735632205E-2</v>
      </c>
      <c r="K14" s="109">
        <f>E21</f>
        <v>-0.30009195402298799</v>
      </c>
      <c r="L14" s="90" t="e">
        <f>#REF!</f>
        <v>#REF!</v>
      </c>
    </row>
    <row r="15" spans="1:12">
      <c r="A15" s="89" t="s">
        <v>222</v>
      </c>
      <c r="B15" s="114">
        <v>-0.485081027667984</v>
      </c>
      <c r="C15" s="115">
        <v>-0.50647826086956504</v>
      </c>
      <c r="D15" s="116">
        <v>-0.38203754940711498</v>
      </c>
      <c r="E15" s="125">
        <v>-0.38462747035573103</v>
      </c>
      <c r="F15" s="116"/>
    </row>
    <row r="16" spans="1:12">
      <c r="A16" s="89" t="s">
        <v>223</v>
      </c>
      <c r="B16" s="114">
        <v>-0.206365974282888</v>
      </c>
      <c r="C16" s="115">
        <v>-0.218357072205737</v>
      </c>
      <c r="D16" s="116">
        <v>-0.146261127596439</v>
      </c>
      <c r="E16" s="125">
        <v>-0.28131355093966398</v>
      </c>
      <c r="F16" s="116"/>
    </row>
    <row r="17" spans="1:10">
      <c r="A17" s="89" t="s">
        <v>224</v>
      </c>
      <c r="B17" s="114">
        <v>0.34375</v>
      </c>
      <c r="C17" s="115">
        <v>0</v>
      </c>
      <c r="D17" s="116">
        <v>-0.34375</v>
      </c>
      <c r="E17" s="125">
        <v>0.34375</v>
      </c>
      <c r="F17" s="116"/>
      <c r="G17" s="46" t="s">
        <v>63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225</v>
      </c>
      <c r="B18" s="114">
        <v>-0.448381078224101</v>
      </c>
      <c r="C18" s="115">
        <v>-0.415412262156448</v>
      </c>
      <c r="D18" s="116">
        <v>-0.355897463002114</v>
      </c>
      <c r="E18" s="125">
        <v>-0.31047145877378401</v>
      </c>
      <c r="F18" s="116"/>
      <c r="G18" s="46" t="s">
        <v>51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57</v>
      </c>
      <c r="B19" s="114">
        <v>-0.124144111443567</v>
      </c>
      <c r="C19" s="115">
        <v>-0.151971697650464</v>
      </c>
      <c r="D19" s="116">
        <v>-5.69514886937754E-2</v>
      </c>
      <c r="E19" s="125">
        <v>-6.1746505125815497E-2</v>
      </c>
      <c r="F19" s="116"/>
      <c r="G19" s="46" t="s">
        <v>52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226</v>
      </c>
      <c r="B20" s="114">
        <v>-4.84670018856065E-2</v>
      </c>
      <c r="C20" s="115">
        <v>-3.1459773727215597E-2</v>
      </c>
      <c r="D20" s="116">
        <v>-1.9090718625602299E-2</v>
      </c>
      <c r="E20" s="125">
        <v>-4.3688455897758202E-2</v>
      </c>
      <c r="F20" s="116"/>
      <c r="G20" s="46" t="s">
        <v>53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227</v>
      </c>
      <c r="B21" s="114">
        <v>-0.19435632183908</v>
      </c>
      <c r="C21" s="115">
        <v>2.9873563218390801E-2</v>
      </c>
      <c r="D21" s="116">
        <v>7.7942528735632205E-2</v>
      </c>
      <c r="E21" s="125">
        <v>-0.30009195402298799</v>
      </c>
      <c r="F21" s="116"/>
      <c r="G21" s="46" t="s">
        <v>65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97</v>
      </c>
      <c r="B22" s="114">
        <v>0</v>
      </c>
      <c r="C22" s="115">
        <v>0</v>
      </c>
      <c r="D22" s="116">
        <v>0</v>
      </c>
      <c r="E22" s="125">
        <v>0</v>
      </c>
      <c r="F22" s="116"/>
      <c r="G22" s="46" t="s">
        <v>66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288</v>
      </c>
      <c r="B23" s="114">
        <v>-0.27984177480117201</v>
      </c>
      <c r="C23" s="115">
        <v>-0.19676726663876101</v>
      </c>
      <c r="D23" s="116">
        <v>-0.32267015487651701</v>
      </c>
      <c r="E23" s="125">
        <v>-0.16667308497279201</v>
      </c>
      <c r="F23" s="116"/>
      <c r="G23" s="46" t="s">
        <v>54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228</v>
      </c>
      <c r="B24" s="114">
        <v>-0.15094326241134801</v>
      </c>
      <c r="C24" s="115">
        <v>-0.10581205673758901</v>
      </c>
      <c r="D24" s="116">
        <v>0.30188652482269501</v>
      </c>
      <c r="E24" s="125">
        <v>-0.25675531914893601</v>
      </c>
      <c r="F24" s="116"/>
      <c r="G24" s="46" t="s">
        <v>67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229</v>
      </c>
      <c r="B25" s="114">
        <v>-0.39556338028169002</v>
      </c>
      <c r="C25" s="115">
        <v>-0.39556338028169002</v>
      </c>
      <c r="D25" s="116">
        <v>-0.39556338028169002</v>
      </c>
      <c r="E25" s="125">
        <v>-0.28062816901408399</v>
      </c>
      <c r="F25" s="116"/>
      <c r="G25" s="46" t="s">
        <v>68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230</v>
      </c>
      <c r="B26" s="114">
        <v>-0.42571558441558399</v>
      </c>
      <c r="C26" s="115">
        <v>-0.40349220779220801</v>
      </c>
      <c r="D26" s="116">
        <v>-0.40349220779220801</v>
      </c>
      <c r="E26" s="125">
        <v>-0.42571558441558399</v>
      </c>
      <c r="F26" s="116"/>
      <c r="G26" s="46" t="s">
        <v>69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70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231</v>
      </c>
      <c r="B28" s="48"/>
      <c r="C28" s="48"/>
      <c r="D28" s="48"/>
      <c r="E28" s="48"/>
      <c r="F28" s="48"/>
      <c r="G28" s="46" t="s">
        <v>71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72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73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74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75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76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77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78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79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80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81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82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83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84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85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56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57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58</v>
      </c>
      <c r="H46" s="46">
        <v>4</v>
      </c>
      <c r="I46" s="46">
        <v>16.7</v>
      </c>
      <c r="J46" s="46">
        <v>9.75</v>
      </c>
    </row>
    <row r="47" spans="7:10">
      <c r="G47" s="46" t="s">
        <v>59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187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188</v>
      </c>
      <c r="H49" s="46">
        <v>0</v>
      </c>
      <c r="I49" s="46">
        <v>0</v>
      </c>
      <c r="J49" s="46">
        <v>0</v>
      </c>
    </row>
    <row r="50" spans="7:10">
      <c r="G50" s="46" t="s">
        <v>86</v>
      </c>
      <c r="H50" s="46">
        <v>0</v>
      </c>
      <c r="I50" s="46">
        <v>0</v>
      </c>
      <c r="J50" s="46">
        <v>0</v>
      </c>
    </row>
    <row r="51" spans="7:10">
      <c r="G51" s="46" t="s">
        <v>87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189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topLeftCell="A3" zoomScale="70" zoomScaleNormal="70" zoomScaleSheetLayoutView="80" workbookViewId="0">
      <selection activeCell="U27" sqref="U27"/>
    </sheetView>
  </sheetViews>
  <sheetFormatPr baseColWidth="10" defaultColWidth="9.6640625" defaultRowHeight="12.75" customHeight="1"/>
  <cols>
    <col min="1" max="1" width="1.33203125" style="288" customWidth="1"/>
    <col min="2" max="2" width="9.109375" style="33" customWidth="1"/>
    <col min="3" max="3" width="13.44140625" style="33" customWidth="1"/>
    <col min="4" max="4" width="10.88671875" style="33" bestFit="1" customWidth="1"/>
    <col min="5" max="5" width="2.5546875" style="33" customWidth="1"/>
    <col min="6" max="6" width="9.5546875" style="33" customWidth="1"/>
    <col min="7" max="7" width="2.33203125" style="33" customWidth="1"/>
    <col min="8" max="8" width="8.44140625" style="33" customWidth="1"/>
    <col min="9" max="9" width="2.33203125" style="33" customWidth="1"/>
    <col min="10" max="10" width="8.6640625" style="33" customWidth="1"/>
    <col min="11" max="11" width="2.33203125" style="33" customWidth="1"/>
    <col min="12" max="12" width="9.44140625" style="33" customWidth="1"/>
    <col min="13" max="13" width="2.33203125" style="33" customWidth="1"/>
    <col min="14" max="14" width="9.88671875" style="33" bestFit="1" customWidth="1"/>
    <col min="15" max="15" width="2.6640625" style="33" customWidth="1"/>
    <col min="16" max="16" width="9.6640625" style="33" customWidth="1"/>
    <col min="17" max="17" width="1.6640625" style="33" customWidth="1"/>
    <col min="18" max="16384" width="9.6640625" style="33"/>
  </cols>
  <sheetData>
    <row r="1" spans="1:18" ht="27.75" customHeight="1">
      <c r="B1" s="974" t="s">
        <v>431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  <c r="N1" s="974"/>
      <c r="O1" s="974"/>
      <c r="P1" s="974"/>
      <c r="Q1" s="974"/>
    </row>
    <row r="2" spans="1:18" ht="12.75" customHeight="1" thickBot="1"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  <c r="N2" s="975"/>
      <c r="O2" s="975"/>
      <c r="P2" s="975"/>
      <c r="Q2" s="975"/>
    </row>
    <row r="3" spans="1:18" ht="12.75" customHeight="1" thickBot="1">
      <c r="B3" s="845" t="s">
        <v>6</v>
      </c>
      <c r="C3" s="865"/>
      <c r="D3" s="971" t="s">
        <v>135</v>
      </c>
      <c r="E3" s="972"/>
      <c r="F3" s="972"/>
      <c r="G3" s="972"/>
      <c r="H3" s="972"/>
      <c r="I3" s="972"/>
      <c r="J3" s="972"/>
      <c r="K3" s="972"/>
      <c r="L3" s="972"/>
      <c r="M3" s="972"/>
      <c r="N3" s="972"/>
      <c r="O3" s="972"/>
      <c r="P3" s="972"/>
      <c r="Q3" s="973"/>
    </row>
    <row r="4" spans="1:18" ht="42.75" customHeight="1" thickBot="1">
      <c r="B4" s="852"/>
      <c r="C4" s="881"/>
      <c r="D4" s="977" t="s">
        <v>94</v>
      </c>
      <c r="E4" s="836"/>
      <c r="F4" s="834" t="s">
        <v>95</v>
      </c>
      <c r="G4" s="835"/>
      <c r="H4" s="836" t="s">
        <v>126</v>
      </c>
      <c r="I4" s="836"/>
      <c r="J4" s="834" t="s">
        <v>140</v>
      </c>
      <c r="K4" s="835"/>
      <c r="L4" s="836" t="s">
        <v>54</v>
      </c>
      <c r="M4" s="836"/>
      <c r="N4" s="834" t="s">
        <v>141</v>
      </c>
      <c r="O4" s="835"/>
      <c r="P4" s="836" t="s">
        <v>104</v>
      </c>
      <c r="Q4" s="976"/>
    </row>
    <row r="5" spans="1:18" ht="14.1" customHeight="1">
      <c r="A5" s="288">
        <v>23</v>
      </c>
      <c r="B5" s="858">
        <v>44941</v>
      </c>
      <c r="C5" s="868"/>
      <c r="D5" s="596">
        <v>1938339.1782209999</v>
      </c>
      <c r="E5" s="481">
        <v>0</v>
      </c>
      <c r="F5" s="597">
        <v>319209.80899699999</v>
      </c>
      <c r="G5" s="607">
        <v>0</v>
      </c>
      <c r="H5" s="481">
        <v>139029.319689</v>
      </c>
      <c r="I5" s="481">
        <v>0</v>
      </c>
      <c r="J5" s="597">
        <v>38475.175234999995</v>
      </c>
      <c r="K5" s="607">
        <v>0</v>
      </c>
      <c r="L5" s="481">
        <v>381952.094782</v>
      </c>
      <c r="M5" s="481">
        <v>0</v>
      </c>
      <c r="N5" s="597">
        <v>283942.77275100001</v>
      </c>
      <c r="O5" s="607">
        <v>0</v>
      </c>
      <c r="P5" s="481">
        <v>31203.833265999998</v>
      </c>
      <c r="Q5" s="608">
        <v>0</v>
      </c>
      <c r="R5" s="595"/>
    </row>
    <row r="6" spans="1:18" ht="14.1" customHeight="1">
      <c r="A6" s="288">
        <v>22</v>
      </c>
      <c r="B6" s="858">
        <v>44972</v>
      </c>
      <c r="C6" s="868"/>
      <c r="D6" s="596">
        <v>1781465.3897460001</v>
      </c>
      <c r="E6" s="481">
        <v>0</v>
      </c>
      <c r="F6" s="597">
        <v>324447.15059999999</v>
      </c>
      <c r="G6" s="607">
        <v>0</v>
      </c>
      <c r="H6" s="481">
        <v>184749.40456199998</v>
      </c>
      <c r="I6" s="481">
        <v>0</v>
      </c>
      <c r="J6" s="597">
        <v>44089.724655999999</v>
      </c>
      <c r="K6" s="607">
        <v>0</v>
      </c>
      <c r="L6" s="481">
        <v>343890.97667200002</v>
      </c>
      <c r="M6" s="481">
        <v>0</v>
      </c>
      <c r="N6" s="597">
        <v>352465.25284600002</v>
      </c>
      <c r="O6" s="607">
        <v>0</v>
      </c>
      <c r="P6" s="481">
        <v>29288.171106999998</v>
      </c>
      <c r="Q6" s="608">
        <v>0</v>
      </c>
      <c r="R6" s="595"/>
    </row>
    <row r="7" spans="1:18" ht="14.1" customHeight="1">
      <c r="A7" s="288">
        <v>21</v>
      </c>
      <c r="B7" s="858">
        <v>45000</v>
      </c>
      <c r="C7" s="868"/>
      <c r="D7" s="596">
        <v>1773003.6387759999</v>
      </c>
      <c r="E7" s="481">
        <v>0</v>
      </c>
      <c r="F7" s="597">
        <v>303989.70013800001</v>
      </c>
      <c r="G7" s="607">
        <v>0</v>
      </c>
      <c r="H7" s="481">
        <v>64423.434714000003</v>
      </c>
      <c r="I7" s="481">
        <v>0</v>
      </c>
      <c r="J7" s="597">
        <v>64485.607584999991</v>
      </c>
      <c r="K7" s="607">
        <v>0</v>
      </c>
      <c r="L7" s="481">
        <v>301710.15395499999</v>
      </c>
      <c r="M7" s="481">
        <v>0</v>
      </c>
      <c r="N7" s="597">
        <v>326720.18828499998</v>
      </c>
      <c r="O7" s="607">
        <v>0</v>
      </c>
      <c r="P7" s="481">
        <v>52226.460757999994</v>
      </c>
      <c r="Q7" s="608">
        <v>0</v>
      </c>
      <c r="R7" s="595"/>
    </row>
    <row r="8" spans="1:18" ht="14.1" customHeight="1">
      <c r="A8" s="288">
        <v>20</v>
      </c>
      <c r="B8" s="858">
        <v>45031</v>
      </c>
      <c r="C8" s="868"/>
      <c r="D8" s="596">
        <v>1763389.843409</v>
      </c>
      <c r="E8" s="481">
        <v>0</v>
      </c>
      <c r="F8" s="597">
        <v>186027.16817200001</v>
      </c>
      <c r="G8" s="607">
        <v>0</v>
      </c>
      <c r="H8" s="481">
        <v>31662.486120000001</v>
      </c>
      <c r="I8" s="481">
        <v>0</v>
      </c>
      <c r="J8" s="597">
        <v>55380.429258000004</v>
      </c>
      <c r="K8" s="607">
        <v>0</v>
      </c>
      <c r="L8" s="481">
        <v>343278.76847299997</v>
      </c>
      <c r="M8" s="481">
        <v>0</v>
      </c>
      <c r="N8" s="597">
        <v>306221.32509900001</v>
      </c>
      <c r="O8" s="607">
        <v>0</v>
      </c>
      <c r="P8" s="481">
        <v>27775.340966</v>
      </c>
      <c r="Q8" s="608">
        <v>0</v>
      </c>
      <c r="R8" s="595"/>
    </row>
    <row r="9" spans="1:18" ht="14.1" customHeight="1">
      <c r="A9" s="288">
        <v>19</v>
      </c>
      <c r="B9" s="858">
        <v>45061</v>
      </c>
      <c r="C9" s="868"/>
      <c r="D9" s="596">
        <v>1832039.752208</v>
      </c>
      <c r="E9" s="481">
        <v>0</v>
      </c>
      <c r="F9" s="597">
        <v>213045.608572</v>
      </c>
      <c r="G9" s="607">
        <v>0</v>
      </c>
      <c r="H9" s="481">
        <v>33600.196684999995</v>
      </c>
      <c r="I9" s="481">
        <v>0</v>
      </c>
      <c r="J9" s="597">
        <v>21617.648833999996</v>
      </c>
      <c r="K9" s="607">
        <v>0</v>
      </c>
      <c r="L9" s="481">
        <v>285284.89899900003</v>
      </c>
      <c r="M9" s="481">
        <v>0</v>
      </c>
      <c r="N9" s="597">
        <v>430071.056851</v>
      </c>
      <c r="O9" s="607">
        <v>0</v>
      </c>
      <c r="P9" s="481">
        <v>8558.3178870000011</v>
      </c>
      <c r="Q9" s="608">
        <v>0</v>
      </c>
      <c r="R9" s="595"/>
    </row>
    <row r="10" spans="1:18" ht="14.1" customHeight="1">
      <c r="A10" s="288">
        <v>18</v>
      </c>
      <c r="B10" s="858">
        <v>45092</v>
      </c>
      <c r="C10" s="868"/>
      <c r="D10" s="596">
        <v>1720134.6855550001</v>
      </c>
      <c r="E10" s="481">
        <v>0</v>
      </c>
      <c r="F10" s="597">
        <v>166865.48202600001</v>
      </c>
      <c r="G10" s="607">
        <v>0</v>
      </c>
      <c r="H10" s="481">
        <v>57870.635882999995</v>
      </c>
      <c r="I10" s="481">
        <v>0</v>
      </c>
      <c r="J10" s="597">
        <v>16631.637801999997</v>
      </c>
      <c r="K10" s="607">
        <v>0</v>
      </c>
      <c r="L10" s="481">
        <v>276543.83435399999</v>
      </c>
      <c r="M10" s="481">
        <v>0</v>
      </c>
      <c r="N10" s="597">
        <v>398655.42664399999</v>
      </c>
      <c r="O10" s="607">
        <v>0</v>
      </c>
      <c r="P10" s="481">
        <v>25848.965538</v>
      </c>
      <c r="Q10" s="608">
        <v>0</v>
      </c>
      <c r="R10" s="595"/>
    </row>
    <row r="11" spans="1:18" ht="14.1" customHeight="1">
      <c r="A11" s="288">
        <v>17</v>
      </c>
      <c r="B11" s="858">
        <v>45122</v>
      </c>
      <c r="C11" s="868"/>
      <c r="D11" s="596">
        <v>1726417.479941</v>
      </c>
      <c r="E11" s="481">
        <v>0</v>
      </c>
      <c r="F11" s="597">
        <v>223269.694797</v>
      </c>
      <c r="G11" s="607">
        <v>0</v>
      </c>
      <c r="H11" s="481">
        <v>41009.717591000008</v>
      </c>
      <c r="I11" s="481">
        <v>0</v>
      </c>
      <c r="J11" s="597">
        <v>18480.276790000004</v>
      </c>
      <c r="K11" s="607">
        <v>0</v>
      </c>
      <c r="L11" s="481">
        <v>346438.19537099998</v>
      </c>
      <c r="M11" s="481">
        <v>0</v>
      </c>
      <c r="N11" s="597">
        <v>355523.347848</v>
      </c>
      <c r="O11" s="607">
        <v>0</v>
      </c>
      <c r="P11" s="481">
        <v>9918.6486030000015</v>
      </c>
      <c r="Q11" s="608">
        <v>0</v>
      </c>
      <c r="R11" s="595"/>
    </row>
    <row r="12" spans="1:18" ht="14.1" customHeight="1">
      <c r="A12" s="288">
        <v>16</v>
      </c>
      <c r="B12" s="858">
        <v>45153</v>
      </c>
      <c r="C12" s="868"/>
      <c r="D12" s="596">
        <v>1787887.6506080001</v>
      </c>
      <c r="E12" s="481">
        <v>0</v>
      </c>
      <c r="F12" s="597">
        <v>202510.99749800001</v>
      </c>
      <c r="G12" s="607">
        <v>0</v>
      </c>
      <c r="H12" s="481">
        <v>96933.055424000006</v>
      </c>
      <c r="I12" s="481">
        <v>0</v>
      </c>
      <c r="J12" s="597">
        <v>23427.436193999998</v>
      </c>
      <c r="K12" s="607">
        <v>0</v>
      </c>
      <c r="L12" s="481">
        <v>360919.89552000002</v>
      </c>
      <c r="M12" s="481">
        <v>0</v>
      </c>
      <c r="N12" s="597">
        <v>475785.351517</v>
      </c>
      <c r="O12" s="607">
        <v>0</v>
      </c>
      <c r="P12" s="481">
        <v>30018.440601000002</v>
      </c>
      <c r="Q12" s="608">
        <v>0</v>
      </c>
      <c r="R12" s="595"/>
    </row>
    <row r="13" spans="1:18" ht="14.1" customHeight="1">
      <c r="A13" s="288">
        <v>15</v>
      </c>
      <c r="B13" s="858">
        <v>45184</v>
      </c>
      <c r="C13" s="868"/>
      <c r="D13" s="596">
        <v>1916195.0281450001</v>
      </c>
      <c r="E13" s="481">
        <v>0</v>
      </c>
      <c r="F13" s="597">
        <v>222145.78553600001</v>
      </c>
      <c r="G13" s="607">
        <v>0</v>
      </c>
      <c r="H13" s="481">
        <v>47701.682303999994</v>
      </c>
      <c r="I13" s="481">
        <v>0</v>
      </c>
      <c r="J13" s="597">
        <v>26854.124960999994</v>
      </c>
      <c r="K13" s="607">
        <v>0</v>
      </c>
      <c r="L13" s="481">
        <v>469468.86453999998</v>
      </c>
      <c r="M13" s="481">
        <v>0</v>
      </c>
      <c r="N13" s="597">
        <v>359475.43122899998</v>
      </c>
      <c r="O13" s="607">
        <v>0</v>
      </c>
      <c r="P13" s="481">
        <v>40925.448660000002</v>
      </c>
      <c r="Q13" s="608">
        <v>0</v>
      </c>
      <c r="R13" s="595"/>
    </row>
    <row r="14" spans="1:18" ht="14.1" customHeight="1">
      <c r="A14" s="288">
        <v>14</v>
      </c>
      <c r="B14" s="858">
        <v>45214</v>
      </c>
      <c r="C14" s="868"/>
      <c r="D14" s="596">
        <v>1892075.4770829999</v>
      </c>
      <c r="E14" s="481">
        <v>0</v>
      </c>
      <c r="F14" s="597">
        <v>255185.583361</v>
      </c>
      <c r="G14" s="607">
        <v>0</v>
      </c>
      <c r="H14" s="481">
        <v>51301.817759000005</v>
      </c>
      <c r="I14" s="481">
        <v>0</v>
      </c>
      <c r="J14" s="597">
        <v>28074.565185000003</v>
      </c>
      <c r="K14" s="607">
        <v>0</v>
      </c>
      <c r="L14" s="481">
        <v>424216.71052099997</v>
      </c>
      <c r="M14" s="481">
        <v>0</v>
      </c>
      <c r="N14" s="597">
        <v>357694.96101899998</v>
      </c>
      <c r="O14" s="607">
        <v>0</v>
      </c>
      <c r="P14" s="481">
        <v>32038.231929999998</v>
      </c>
      <c r="Q14" s="608">
        <v>0</v>
      </c>
      <c r="R14" s="595"/>
    </row>
    <row r="15" spans="1:18" ht="14.1" customHeight="1">
      <c r="A15" s="288">
        <v>13</v>
      </c>
      <c r="B15" s="858">
        <v>45245</v>
      </c>
      <c r="C15" s="868"/>
      <c r="D15" s="596">
        <v>1539625.3167650001</v>
      </c>
      <c r="E15" s="481">
        <v>0</v>
      </c>
      <c r="F15" s="597">
        <v>177657.55619199999</v>
      </c>
      <c r="G15" s="607">
        <v>0</v>
      </c>
      <c r="H15" s="481">
        <v>29562.455736</v>
      </c>
      <c r="I15" s="481">
        <v>0</v>
      </c>
      <c r="J15" s="597">
        <v>28247.683994000003</v>
      </c>
      <c r="K15" s="607">
        <v>0</v>
      </c>
      <c r="L15" s="481">
        <v>413939.85833199997</v>
      </c>
      <c r="M15" s="481">
        <v>0</v>
      </c>
      <c r="N15" s="597">
        <v>268345.542564</v>
      </c>
      <c r="O15" s="607">
        <v>0</v>
      </c>
      <c r="P15" s="481">
        <v>8926.9650330000004</v>
      </c>
      <c r="Q15" s="608">
        <v>0</v>
      </c>
      <c r="R15" s="595"/>
    </row>
    <row r="16" spans="1:18" ht="14.1" customHeight="1">
      <c r="A16" s="288">
        <v>12</v>
      </c>
      <c r="B16" s="858">
        <v>45275</v>
      </c>
      <c r="C16" s="868"/>
      <c r="D16" s="596">
        <v>1866591.414656</v>
      </c>
      <c r="E16" s="481">
        <v>0</v>
      </c>
      <c r="F16" s="597">
        <v>218859.247313</v>
      </c>
      <c r="G16" s="607">
        <v>0</v>
      </c>
      <c r="H16" s="481">
        <v>98046.667017999993</v>
      </c>
      <c r="I16" s="481">
        <v>0</v>
      </c>
      <c r="J16" s="597">
        <v>18397.198941999999</v>
      </c>
      <c r="K16" s="607">
        <v>0</v>
      </c>
      <c r="L16" s="481">
        <v>420906.593337</v>
      </c>
      <c r="M16" s="481">
        <v>0</v>
      </c>
      <c r="N16" s="597">
        <v>302072.31278799998</v>
      </c>
      <c r="O16" s="607">
        <v>0</v>
      </c>
      <c r="P16" s="481">
        <v>42646.995312999999</v>
      </c>
      <c r="Q16" s="608">
        <v>0</v>
      </c>
      <c r="R16" s="481"/>
    </row>
    <row r="17" spans="1:17" ht="14.1" customHeight="1">
      <c r="A17" s="288">
        <v>11</v>
      </c>
      <c r="B17" s="858">
        <v>45306</v>
      </c>
      <c r="C17" s="868"/>
      <c r="D17" s="596">
        <v>1479467.414083</v>
      </c>
      <c r="E17" s="481">
        <v>0</v>
      </c>
      <c r="F17" s="597">
        <v>190617.94182800001</v>
      </c>
      <c r="G17" s="607">
        <v>0</v>
      </c>
      <c r="H17" s="481">
        <v>50081.940394999998</v>
      </c>
      <c r="I17" s="481">
        <v>0</v>
      </c>
      <c r="J17" s="597">
        <v>22250.385754999999</v>
      </c>
      <c r="K17" s="607">
        <v>0</v>
      </c>
      <c r="L17" s="481">
        <v>283222.31023100001</v>
      </c>
      <c r="M17" s="481">
        <v>0</v>
      </c>
      <c r="N17" s="597">
        <v>287673.58265</v>
      </c>
      <c r="O17" s="607">
        <v>0</v>
      </c>
      <c r="P17" s="481">
        <v>41690.482050999999</v>
      </c>
      <c r="Q17" s="608">
        <v>0</v>
      </c>
    </row>
    <row r="18" spans="1:17" ht="14.1" customHeight="1">
      <c r="A18" s="288">
        <v>10</v>
      </c>
      <c r="B18" s="858">
        <v>45337</v>
      </c>
      <c r="C18" s="868"/>
      <c r="D18" s="596">
        <v>1703158.339746</v>
      </c>
      <c r="E18" s="481">
        <v>0</v>
      </c>
      <c r="F18" s="597">
        <v>296603.332834</v>
      </c>
      <c r="G18" s="607">
        <v>0</v>
      </c>
      <c r="H18" s="481">
        <v>117084.85411500001</v>
      </c>
      <c r="I18" s="481">
        <v>0</v>
      </c>
      <c r="J18" s="597">
        <v>30031.553658999997</v>
      </c>
      <c r="K18" s="607">
        <v>0</v>
      </c>
      <c r="L18" s="481">
        <v>323625.88705899997</v>
      </c>
      <c r="M18" s="481">
        <v>0</v>
      </c>
      <c r="N18" s="597">
        <v>287187.81533499999</v>
      </c>
      <c r="O18" s="607">
        <v>0</v>
      </c>
      <c r="P18" s="481">
        <v>9926.9296089999989</v>
      </c>
      <c r="Q18" s="608">
        <v>0</v>
      </c>
    </row>
    <row r="19" spans="1:17" ht="14.1" customHeight="1">
      <c r="A19" s="288">
        <v>9</v>
      </c>
      <c r="B19" s="858">
        <v>45366</v>
      </c>
      <c r="C19" s="868"/>
      <c r="D19" s="596">
        <v>1559993.288711</v>
      </c>
      <c r="E19" s="481">
        <v>0</v>
      </c>
      <c r="F19" s="597">
        <v>188641.528463</v>
      </c>
      <c r="G19" s="607">
        <v>0</v>
      </c>
      <c r="H19" s="481">
        <v>44994.701685</v>
      </c>
      <c r="I19" s="481">
        <v>0</v>
      </c>
      <c r="J19" s="597">
        <v>36912.437203999994</v>
      </c>
      <c r="K19" s="607">
        <v>0</v>
      </c>
      <c r="L19" s="481">
        <v>365763.496843</v>
      </c>
      <c r="M19" s="481">
        <v>0</v>
      </c>
      <c r="N19" s="597">
        <v>300304.22201799997</v>
      </c>
      <c r="O19" s="607">
        <v>0</v>
      </c>
      <c r="P19" s="481">
        <v>27150.730081999998</v>
      </c>
      <c r="Q19" s="608">
        <v>0</v>
      </c>
    </row>
    <row r="20" spans="1:17" ht="14.1" customHeight="1">
      <c r="A20" s="288">
        <v>8</v>
      </c>
      <c r="B20" s="858">
        <v>45397</v>
      </c>
      <c r="C20" s="868"/>
      <c r="D20" s="596">
        <v>1997387.375678</v>
      </c>
      <c r="E20" s="481">
        <v>0</v>
      </c>
      <c r="F20" s="597">
        <v>230907.551401</v>
      </c>
      <c r="G20" s="607">
        <v>0</v>
      </c>
      <c r="H20" s="481">
        <v>54772.971743999995</v>
      </c>
      <c r="I20" s="481">
        <v>0</v>
      </c>
      <c r="J20" s="597">
        <v>70893.284157000002</v>
      </c>
      <c r="K20" s="607">
        <v>0</v>
      </c>
      <c r="L20" s="481">
        <v>325152.572392</v>
      </c>
      <c r="M20" s="481">
        <v>0</v>
      </c>
      <c r="N20" s="597">
        <v>345676.24604599999</v>
      </c>
      <c r="O20" s="607">
        <v>0</v>
      </c>
      <c r="P20" s="481">
        <v>25684.202402000006</v>
      </c>
      <c r="Q20" s="608">
        <v>0</v>
      </c>
    </row>
    <row r="21" spans="1:17" ht="14.1" customHeight="1">
      <c r="A21" s="288">
        <v>7</v>
      </c>
      <c r="B21" s="858">
        <v>45427</v>
      </c>
      <c r="C21" s="868"/>
      <c r="D21" s="596">
        <v>1609436.9807820001</v>
      </c>
      <c r="E21" s="481">
        <v>0</v>
      </c>
      <c r="F21" s="597">
        <v>209036.11950199999</v>
      </c>
      <c r="G21" s="607">
        <v>0</v>
      </c>
      <c r="H21" s="481">
        <v>39965.850254999998</v>
      </c>
      <c r="I21" s="481">
        <v>0</v>
      </c>
      <c r="J21" s="597">
        <v>44574.088614000008</v>
      </c>
      <c r="K21" s="607">
        <v>0</v>
      </c>
      <c r="L21" s="481">
        <v>281969.11578300002</v>
      </c>
      <c r="M21" s="481">
        <v>0</v>
      </c>
      <c r="N21" s="597">
        <v>293865.54937700002</v>
      </c>
      <c r="O21" s="607">
        <v>0</v>
      </c>
      <c r="P21" s="481">
        <v>25118.821055</v>
      </c>
      <c r="Q21" s="608">
        <v>0</v>
      </c>
    </row>
    <row r="22" spans="1:17" ht="14.1" customHeight="1">
      <c r="A22" s="288">
        <v>6</v>
      </c>
      <c r="B22" s="858">
        <v>45458</v>
      </c>
      <c r="C22" s="868"/>
      <c r="D22" s="596">
        <v>1868527.6744560001</v>
      </c>
      <c r="E22" s="481">
        <v>0</v>
      </c>
      <c r="F22" s="597">
        <v>199544.72044999999</v>
      </c>
      <c r="G22" s="607">
        <v>0</v>
      </c>
      <c r="H22" s="481">
        <v>9268.7595439999986</v>
      </c>
      <c r="I22" s="481">
        <v>0</v>
      </c>
      <c r="J22" s="597">
        <v>46950.809139000012</v>
      </c>
      <c r="K22" s="607">
        <v>0</v>
      </c>
      <c r="L22" s="481">
        <v>329107.99361800001</v>
      </c>
      <c r="M22" s="481">
        <v>0</v>
      </c>
      <c r="N22" s="597">
        <v>391162.43567600002</v>
      </c>
      <c r="O22" s="607">
        <v>0</v>
      </c>
      <c r="P22" s="481">
        <v>53519.144813999999</v>
      </c>
      <c r="Q22" s="608">
        <v>0</v>
      </c>
    </row>
    <row r="23" spans="1:17" ht="14.1" customHeight="1">
      <c r="A23" s="288">
        <v>5</v>
      </c>
      <c r="B23" s="858">
        <v>45488</v>
      </c>
      <c r="C23" s="868"/>
      <c r="D23" s="596">
        <v>1967278.2826040001</v>
      </c>
      <c r="E23" s="481">
        <v>0</v>
      </c>
      <c r="F23" s="597">
        <v>187100.61105899999</v>
      </c>
      <c r="G23" s="607">
        <v>0</v>
      </c>
      <c r="H23" s="481">
        <v>11064.100842</v>
      </c>
      <c r="I23" s="481">
        <v>0</v>
      </c>
      <c r="J23" s="597">
        <v>55164.261110999978</v>
      </c>
      <c r="K23" s="607">
        <v>0</v>
      </c>
      <c r="L23" s="481">
        <v>408859.62125899998</v>
      </c>
      <c r="M23" s="481">
        <v>0</v>
      </c>
      <c r="N23" s="597">
        <v>410056.23830700002</v>
      </c>
      <c r="O23" s="607">
        <v>0</v>
      </c>
      <c r="P23" s="481">
        <v>7465.312946</v>
      </c>
      <c r="Q23" s="608">
        <v>0</v>
      </c>
    </row>
    <row r="24" spans="1:17" ht="14.1" customHeight="1">
      <c r="A24" s="288">
        <v>4</v>
      </c>
      <c r="B24" s="858">
        <v>45519</v>
      </c>
      <c r="C24" s="868"/>
      <c r="D24" s="596">
        <v>1927019.671569</v>
      </c>
      <c r="E24" s="481">
        <v>0</v>
      </c>
      <c r="F24" s="597">
        <v>185819.043867</v>
      </c>
      <c r="G24" s="607">
        <v>0</v>
      </c>
      <c r="H24" s="481">
        <v>4819.5532400000002</v>
      </c>
      <c r="I24" s="481">
        <v>0</v>
      </c>
      <c r="J24" s="597">
        <v>46663.874843999991</v>
      </c>
      <c r="K24" s="607">
        <v>0</v>
      </c>
      <c r="L24" s="481">
        <v>347282.94812399999</v>
      </c>
      <c r="M24" s="481">
        <v>0</v>
      </c>
      <c r="N24" s="597">
        <v>386602.15061000001</v>
      </c>
      <c r="O24" s="607">
        <v>0</v>
      </c>
      <c r="P24" s="481">
        <v>36529.353553000008</v>
      </c>
      <c r="Q24" s="608">
        <v>0</v>
      </c>
    </row>
    <row r="25" spans="1:17" ht="14.1" customHeight="1">
      <c r="A25" s="288">
        <v>3</v>
      </c>
      <c r="B25" s="858">
        <v>45550</v>
      </c>
      <c r="C25" s="868"/>
      <c r="D25" s="596">
        <v>2073148.6121650001</v>
      </c>
      <c r="E25" s="481">
        <v>0</v>
      </c>
      <c r="F25" s="597">
        <v>209020.92012</v>
      </c>
      <c r="G25" s="607">
        <v>0</v>
      </c>
      <c r="H25" s="481">
        <v>32913.694067000004</v>
      </c>
      <c r="I25" s="481">
        <v>0</v>
      </c>
      <c r="J25" s="597">
        <v>42101.468483000004</v>
      </c>
      <c r="K25" s="607">
        <v>0</v>
      </c>
      <c r="L25" s="481">
        <v>348868.79163699999</v>
      </c>
      <c r="M25" s="481">
        <v>0</v>
      </c>
      <c r="N25" s="597">
        <v>477749.454761</v>
      </c>
      <c r="O25" s="607">
        <v>0</v>
      </c>
      <c r="P25" s="481">
        <v>38201.230646000004</v>
      </c>
      <c r="Q25" s="608">
        <v>0</v>
      </c>
    </row>
    <row r="26" spans="1:17" ht="14.1" customHeight="1">
      <c r="A26" s="288">
        <v>2</v>
      </c>
      <c r="B26" s="858">
        <v>45580</v>
      </c>
      <c r="C26" s="868"/>
      <c r="D26" s="596">
        <v>2178423.2569220001</v>
      </c>
      <c r="E26" s="481">
        <v>0</v>
      </c>
      <c r="F26" s="597">
        <v>398818.006054</v>
      </c>
      <c r="G26" s="607">
        <v>0</v>
      </c>
      <c r="H26" s="481">
        <v>184610.02429799997</v>
      </c>
      <c r="I26" s="481">
        <v>0</v>
      </c>
      <c r="J26" s="597">
        <v>70022.798711999989</v>
      </c>
      <c r="K26" s="607">
        <v>0</v>
      </c>
      <c r="L26" s="481">
        <v>334102.02408100001</v>
      </c>
      <c r="M26" s="481">
        <v>0</v>
      </c>
      <c r="N26" s="597">
        <v>365453.52753999998</v>
      </c>
      <c r="O26" s="607">
        <v>0</v>
      </c>
      <c r="P26" s="481">
        <v>26555.985445000002</v>
      </c>
      <c r="Q26" s="608">
        <v>0</v>
      </c>
    </row>
    <row r="27" spans="1:17" ht="14.1" customHeight="1">
      <c r="A27" s="288">
        <v>1</v>
      </c>
      <c r="B27" s="858">
        <v>45611</v>
      </c>
      <c r="C27" s="868"/>
      <c r="D27" s="596">
        <v>1933908.0438699999</v>
      </c>
      <c r="E27" s="481">
        <v>0</v>
      </c>
      <c r="F27" s="597">
        <v>313156.67478200002</v>
      </c>
      <c r="G27" s="607">
        <v>0</v>
      </c>
      <c r="H27" s="481">
        <v>66045.345700000005</v>
      </c>
      <c r="I27" s="481">
        <v>0</v>
      </c>
      <c r="J27" s="597">
        <v>53013.466786999998</v>
      </c>
      <c r="K27" s="607">
        <v>0</v>
      </c>
      <c r="L27" s="481">
        <v>311746.26122099999</v>
      </c>
      <c r="M27" s="481">
        <v>0</v>
      </c>
      <c r="N27" s="597">
        <v>326058.77267999999</v>
      </c>
      <c r="O27" s="607">
        <v>0</v>
      </c>
      <c r="P27" s="481">
        <v>50740.166828000001</v>
      </c>
      <c r="Q27" s="608">
        <v>0</v>
      </c>
    </row>
    <row r="28" spans="1:17" ht="14.1" customHeight="1">
      <c r="A28" s="288">
        <v>0</v>
      </c>
      <c r="B28" s="858">
        <v>45641</v>
      </c>
      <c r="C28" s="868"/>
      <c r="D28" s="596">
        <v>1761080.0627280001</v>
      </c>
      <c r="E28" s="481">
        <v>0</v>
      </c>
      <c r="F28" s="597">
        <v>187848.49751799999</v>
      </c>
      <c r="G28" s="607">
        <v>0</v>
      </c>
      <c r="H28" s="481">
        <v>37205.683756999999</v>
      </c>
      <c r="I28" s="481">
        <v>0</v>
      </c>
      <c r="J28" s="597">
        <v>42391.754913999997</v>
      </c>
      <c r="K28" s="607">
        <v>0</v>
      </c>
      <c r="L28" s="481">
        <v>387094.62008899997</v>
      </c>
      <c r="M28" s="481">
        <v>0</v>
      </c>
      <c r="N28" s="597">
        <v>371300.910737</v>
      </c>
      <c r="O28" s="607">
        <v>0</v>
      </c>
      <c r="P28" s="481">
        <v>33730.558924999998</v>
      </c>
      <c r="Q28" s="608">
        <v>0</v>
      </c>
    </row>
    <row r="29" spans="1:17" ht="14.1" customHeight="1">
      <c r="B29" s="380"/>
      <c r="C29" s="403"/>
      <c r="D29" s="395"/>
      <c r="E29" s="399"/>
      <c r="F29" s="397"/>
      <c r="G29" s="460"/>
      <c r="H29" s="399"/>
      <c r="I29" s="399"/>
      <c r="J29" s="397"/>
      <c r="K29" s="405"/>
      <c r="L29" s="403"/>
      <c r="M29" s="403"/>
      <c r="N29" s="303"/>
      <c r="O29" s="407"/>
      <c r="Q29" s="447"/>
    </row>
    <row r="30" spans="1:17" ht="14.1" customHeight="1">
      <c r="A30" s="288">
        <v>2023</v>
      </c>
      <c r="B30" s="860" t="s">
        <v>536</v>
      </c>
      <c r="C30" s="864"/>
      <c r="D30" s="599">
        <v>22058829.003313996</v>
      </c>
      <c r="E30" s="463"/>
      <c r="F30" s="600">
        <v>2797114.9478779999</v>
      </c>
      <c r="G30" s="462"/>
      <c r="H30" s="463">
        <v>652827.47964199993</v>
      </c>
      <c r="I30" s="463"/>
      <c r="J30" s="600">
        <v>560970.18337899994</v>
      </c>
      <c r="K30" s="465"/>
      <c r="L30" s="463">
        <v>4046795.642337</v>
      </c>
      <c r="M30" s="410"/>
      <c r="N30" s="600">
        <v>4243090.9057369996</v>
      </c>
      <c r="O30" s="407"/>
      <c r="P30" s="463">
        <v>376312.91835600004</v>
      </c>
      <c r="Q30" s="447"/>
    </row>
    <row r="31" spans="1:17" ht="14.1" customHeight="1">
      <c r="A31" s="288">
        <v>2022</v>
      </c>
      <c r="B31" s="860" t="s">
        <v>537</v>
      </c>
      <c r="C31" s="864"/>
      <c r="D31" s="599">
        <v>21537164.855112996</v>
      </c>
      <c r="E31" s="463"/>
      <c r="F31" s="600">
        <v>2813213.7832019995</v>
      </c>
      <c r="G31" s="462"/>
      <c r="H31" s="463">
        <v>875890.87348499999</v>
      </c>
      <c r="I31" s="463"/>
      <c r="J31" s="600">
        <v>384161.50943599996</v>
      </c>
      <c r="K31" s="466"/>
      <c r="L31" s="463">
        <v>4368550.8448559996</v>
      </c>
      <c r="M31" s="410"/>
      <c r="N31" s="600">
        <v>4216972.9694410004</v>
      </c>
      <c r="O31" s="407"/>
      <c r="P31" s="463">
        <v>339375.81966199999</v>
      </c>
      <c r="Q31" s="447"/>
    </row>
    <row r="32" spans="1:17" ht="27" customHeight="1" thickBot="1">
      <c r="B32" s="304" t="s">
        <v>5</v>
      </c>
      <c r="C32" s="609" t="str">
        <f>IF(MONTH(B28)&lt;7,MONTH(B28)&amp;" premiers mois",MONTH(B28)&amp;" mois")</f>
        <v>12 mois</v>
      </c>
      <c r="D32" s="610">
        <v>2.4221579381984215E-2</v>
      </c>
      <c r="E32" s="362"/>
      <c r="F32" s="605">
        <v>-5.7225780067364784E-3</v>
      </c>
      <c r="G32" s="362"/>
      <c r="H32" s="605">
        <v>-0.25467030265479773</v>
      </c>
      <c r="I32" s="362"/>
      <c r="J32" s="605">
        <v>0.46024567688360696</v>
      </c>
      <c r="K32" s="362"/>
      <c r="L32" s="605">
        <v>-7.3652617068167725E-2</v>
      </c>
      <c r="M32" s="362"/>
      <c r="N32" s="605">
        <v>6.1935270833526346E-3</v>
      </c>
      <c r="O32" s="429"/>
      <c r="P32" s="605">
        <v>0.10883833365260798</v>
      </c>
      <c r="Q32" s="314"/>
    </row>
    <row r="33" spans="2:13" ht="12.75" customHeight="1">
      <c r="B33" s="315" t="s">
        <v>412</v>
      </c>
      <c r="L33" s="316"/>
      <c r="M33" s="316" t="s">
        <v>287</v>
      </c>
    </row>
    <row r="34" spans="2:13" ht="12.75" customHeight="1">
      <c r="B34" s="317"/>
      <c r="C34" s="606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3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topLeftCell="A3" zoomScale="80" zoomScaleNormal="80" zoomScaleSheetLayoutView="70" workbookViewId="0">
      <selection activeCell="C32" sqref="C32"/>
    </sheetView>
  </sheetViews>
  <sheetFormatPr baseColWidth="10" defaultColWidth="11.44140625" defaultRowHeight="12.75" customHeight="1"/>
  <cols>
    <col min="1" max="1" width="13" style="33" customWidth="1"/>
    <col min="2" max="2" width="6.44140625" style="33" customWidth="1"/>
    <col min="3" max="3" width="17.5546875" style="33" customWidth="1"/>
    <col min="4" max="4" width="13.6640625" style="33" customWidth="1"/>
    <col min="5" max="5" width="8" style="33" customWidth="1"/>
    <col min="6" max="6" width="17.5546875" style="33" customWidth="1"/>
    <col min="7" max="7" width="2.33203125" style="33" customWidth="1"/>
    <col min="8" max="8" width="11.33203125" style="33" customWidth="1"/>
    <col min="9" max="9" width="2.33203125" style="33" customWidth="1"/>
    <col min="10" max="13" width="11.44140625" style="33" customWidth="1"/>
    <col min="14" max="16384" width="11.44140625" style="33"/>
  </cols>
  <sheetData>
    <row r="1" spans="1:9" ht="21" customHeight="1">
      <c r="A1" s="611"/>
      <c r="B1" s="974" t="s">
        <v>398</v>
      </c>
      <c r="C1" s="974"/>
      <c r="D1" s="974"/>
      <c r="E1" s="974"/>
      <c r="F1" s="974"/>
      <c r="G1" s="974"/>
      <c r="H1" s="611"/>
      <c r="I1" s="611"/>
    </row>
    <row r="2" spans="1:9" ht="12.75" customHeight="1" thickBot="1">
      <c r="B2" s="975"/>
      <c r="C2" s="975"/>
      <c r="D2" s="975"/>
      <c r="E2" s="975"/>
      <c r="F2" s="975"/>
      <c r="G2" s="975"/>
    </row>
    <row r="3" spans="1:9" ht="57" customHeight="1" thickBot="1">
      <c r="B3" s="832" t="s">
        <v>6</v>
      </c>
      <c r="C3" s="833"/>
      <c r="D3" s="832" t="s">
        <v>215</v>
      </c>
      <c r="E3" s="839"/>
      <c r="F3" s="832" t="s">
        <v>214</v>
      </c>
      <c r="G3" s="839"/>
    </row>
    <row r="4" spans="1:9" ht="12.75" customHeight="1">
      <c r="B4" s="289" t="s">
        <v>7</v>
      </c>
      <c r="C4" s="290"/>
      <c r="D4" s="380"/>
      <c r="E4" s="482"/>
      <c r="G4" s="447"/>
    </row>
    <row r="5" spans="1:9" ht="12.75" customHeight="1">
      <c r="B5" s="978">
        <v>44941</v>
      </c>
      <c r="C5" s="979"/>
      <c r="D5" s="401">
        <v>10310</v>
      </c>
      <c r="E5" s="458">
        <v>0</v>
      </c>
      <c r="F5" s="612" t="s">
        <v>336</v>
      </c>
      <c r="G5" s="458">
        <v>0</v>
      </c>
    </row>
    <row r="6" spans="1:9" ht="12.75" customHeight="1">
      <c r="B6" s="978">
        <v>44972</v>
      </c>
      <c r="C6" s="979"/>
      <c r="D6" s="401">
        <v>15206</v>
      </c>
      <c r="E6" s="458">
        <v>0</v>
      </c>
      <c r="F6" s="612" t="s">
        <v>336</v>
      </c>
      <c r="G6" s="458">
        <v>0</v>
      </c>
    </row>
    <row r="7" spans="1:9" ht="12.75" customHeight="1">
      <c r="B7" s="978">
        <v>45000</v>
      </c>
      <c r="C7" s="979"/>
      <c r="D7" s="401">
        <v>13817</v>
      </c>
      <c r="E7" s="458">
        <v>0</v>
      </c>
      <c r="F7" s="612" t="s">
        <v>336</v>
      </c>
      <c r="G7" s="458">
        <v>0</v>
      </c>
    </row>
    <row r="8" spans="1:9" ht="12.75" customHeight="1">
      <c r="B8" s="978">
        <v>45031</v>
      </c>
      <c r="C8" s="979"/>
      <c r="D8" s="401">
        <v>20932</v>
      </c>
      <c r="E8" s="458">
        <v>0</v>
      </c>
      <c r="F8" s="612" t="s">
        <v>336</v>
      </c>
      <c r="G8" s="458">
        <v>0</v>
      </c>
    </row>
    <row r="9" spans="1:9" ht="12.75" customHeight="1">
      <c r="B9" s="978">
        <v>45061</v>
      </c>
      <c r="C9" s="979"/>
      <c r="D9" s="401">
        <v>18881</v>
      </c>
      <c r="E9" s="458">
        <v>0</v>
      </c>
      <c r="F9" s="612" t="s">
        <v>336</v>
      </c>
      <c r="G9" s="458">
        <v>0</v>
      </c>
    </row>
    <row r="10" spans="1:9" ht="12.75" customHeight="1">
      <c r="B10" s="978">
        <v>45092</v>
      </c>
      <c r="C10" s="979"/>
      <c r="D10" s="401">
        <v>17170</v>
      </c>
      <c r="E10" s="458">
        <v>0</v>
      </c>
      <c r="F10" s="612" t="s">
        <v>336</v>
      </c>
      <c r="G10" s="458">
        <v>0</v>
      </c>
    </row>
    <row r="11" spans="1:9" ht="12.75" customHeight="1">
      <c r="B11" s="978">
        <v>45122</v>
      </c>
      <c r="C11" s="979"/>
      <c r="D11" s="401">
        <v>25914</v>
      </c>
      <c r="E11" s="458">
        <v>0</v>
      </c>
      <c r="F11" s="612" t="s">
        <v>336</v>
      </c>
      <c r="G11" s="458">
        <v>0</v>
      </c>
    </row>
    <row r="12" spans="1:9" ht="12.75" customHeight="1">
      <c r="B12" s="978">
        <v>45153</v>
      </c>
      <c r="C12" s="979"/>
      <c r="D12" s="401">
        <v>24551</v>
      </c>
      <c r="E12" s="458">
        <v>0</v>
      </c>
      <c r="F12" s="612" t="s">
        <v>336</v>
      </c>
      <c r="G12" s="458">
        <v>0</v>
      </c>
    </row>
    <row r="13" spans="1:9" ht="12.75" customHeight="1">
      <c r="B13" s="978">
        <v>45184</v>
      </c>
      <c r="C13" s="979"/>
      <c r="D13" s="401">
        <v>24087</v>
      </c>
      <c r="E13" s="458">
        <v>0</v>
      </c>
      <c r="F13" s="612" t="s">
        <v>336</v>
      </c>
      <c r="G13" s="458">
        <v>0</v>
      </c>
    </row>
    <row r="14" spans="1:9" ht="12.75" customHeight="1">
      <c r="B14" s="978">
        <v>45214</v>
      </c>
      <c r="C14" s="979"/>
      <c r="D14" s="401">
        <v>29944</v>
      </c>
      <c r="E14" s="458">
        <v>0</v>
      </c>
      <c r="F14" s="612" t="s">
        <v>336</v>
      </c>
      <c r="G14" s="458">
        <v>0</v>
      </c>
    </row>
    <row r="15" spans="1:9" ht="12.75" customHeight="1">
      <c r="B15" s="978">
        <v>45245</v>
      </c>
      <c r="C15" s="979"/>
      <c r="D15" s="401">
        <v>28321</v>
      </c>
      <c r="E15" s="458">
        <v>0</v>
      </c>
      <c r="F15" s="612" t="s">
        <v>336</v>
      </c>
      <c r="G15" s="458">
        <v>0</v>
      </c>
    </row>
    <row r="16" spans="1:9" ht="12.75" customHeight="1">
      <c r="B16" s="978">
        <v>45275</v>
      </c>
      <c r="C16" s="979"/>
      <c r="D16" s="401">
        <v>30718</v>
      </c>
      <c r="E16" s="458">
        <v>0</v>
      </c>
      <c r="F16" s="612" t="s">
        <v>336</v>
      </c>
      <c r="G16" s="458">
        <v>0</v>
      </c>
    </row>
    <row r="17" spans="2:7" ht="12.75" customHeight="1">
      <c r="B17" s="978">
        <v>45306</v>
      </c>
      <c r="C17" s="979"/>
      <c r="D17" s="401">
        <v>28837.7</v>
      </c>
      <c r="E17" s="458">
        <v>0</v>
      </c>
      <c r="F17" s="612" t="s">
        <v>336</v>
      </c>
      <c r="G17" s="458">
        <v>0</v>
      </c>
    </row>
    <row r="18" spans="2:7" ht="12.75" customHeight="1">
      <c r="B18" s="978">
        <v>45337</v>
      </c>
      <c r="C18" s="979"/>
      <c r="D18" s="401">
        <v>30284.5</v>
      </c>
      <c r="E18" s="458">
        <v>0</v>
      </c>
      <c r="F18" s="612" t="s">
        <v>336</v>
      </c>
      <c r="G18" s="458">
        <v>0</v>
      </c>
    </row>
    <row r="19" spans="2:7" ht="12.75" customHeight="1">
      <c r="B19" s="978">
        <v>45366</v>
      </c>
      <c r="C19" s="979"/>
      <c r="D19" s="401">
        <v>17281.7</v>
      </c>
      <c r="E19" s="458">
        <v>0</v>
      </c>
      <c r="F19" s="612" t="s">
        <v>336</v>
      </c>
      <c r="G19" s="458">
        <v>0</v>
      </c>
    </row>
    <row r="20" spans="2:7" ht="12.75" customHeight="1">
      <c r="B20" s="978">
        <v>45397</v>
      </c>
      <c r="C20" s="979"/>
      <c r="D20" s="401">
        <v>21665.5</v>
      </c>
      <c r="E20" s="458">
        <v>0</v>
      </c>
      <c r="F20" s="612" t="s">
        <v>336</v>
      </c>
      <c r="G20" s="458">
        <v>0</v>
      </c>
    </row>
    <row r="21" spans="2:7" ht="12.75" customHeight="1">
      <c r="B21" s="978">
        <v>45427</v>
      </c>
      <c r="C21" s="979"/>
      <c r="D21" s="401">
        <v>20178.400000000001</v>
      </c>
      <c r="E21" s="458">
        <v>0</v>
      </c>
      <c r="F21" s="612" t="s">
        <v>336</v>
      </c>
      <c r="G21" s="458">
        <v>0</v>
      </c>
    </row>
    <row r="22" spans="2:7" ht="12.75" customHeight="1">
      <c r="B22" s="978">
        <v>45458</v>
      </c>
      <c r="C22" s="979"/>
      <c r="D22" s="401">
        <v>20205.900000000001</v>
      </c>
      <c r="E22" s="458">
        <v>0</v>
      </c>
      <c r="F22" s="612" t="s">
        <v>336</v>
      </c>
      <c r="G22" s="458">
        <v>0</v>
      </c>
    </row>
    <row r="23" spans="2:7" ht="12.75" customHeight="1">
      <c r="B23" s="978">
        <v>45488</v>
      </c>
      <c r="C23" s="979"/>
      <c r="D23" s="401">
        <v>28260.1</v>
      </c>
      <c r="E23" s="458">
        <v>0</v>
      </c>
      <c r="F23" s="612" t="s">
        <v>336</v>
      </c>
      <c r="G23" s="458">
        <v>0</v>
      </c>
    </row>
    <row r="24" spans="2:7" ht="12.75" customHeight="1">
      <c r="B24" s="978">
        <v>45519</v>
      </c>
      <c r="C24" s="979"/>
      <c r="D24" s="401">
        <v>23795.200000000001</v>
      </c>
      <c r="E24" s="458">
        <v>0</v>
      </c>
      <c r="F24" s="612" t="s">
        <v>336</v>
      </c>
      <c r="G24" s="458">
        <v>0</v>
      </c>
    </row>
    <row r="25" spans="2:7" ht="12.75" customHeight="1">
      <c r="B25" s="978">
        <v>45550</v>
      </c>
      <c r="C25" s="979"/>
      <c r="D25" s="401">
        <v>25240.6</v>
      </c>
      <c r="E25" s="458">
        <v>0</v>
      </c>
      <c r="F25" s="612" t="s">
        <v>336</v>
      </c>
      <c r="G25" s="458">
        <v>0</v>
      </c>
    </row>
    <row r="26" spans="2:7" ht="12.75" customHeight="1">
      <c r="B26" s="978">
        <v>45580</v>
      </c>
      <c r="C26" s="979"/>
      <c r="D26" s="401">
        <v>31236.7</v>
      </c>
      <c r="E26" s="458">
        <v>0</v>
      </c>
      <c r="F26" s="612" t="s">
        <v>336</v>
      </c>
      <c r="G26" s="458">
        <v>0</v>
      </c>
    </row>
    <row r="27" spans="2:7" ht="12.75" customHeight="1">
      <c r="B27" s="978">
        <v>45611</v>
      </c>
      <c r="C27" s="979"/>
      <c r="D27" s="401">
        <v>26158</v>
      </c>
      <c r="E27" s="458">
        <v>0</v>
      </c>
      <c r="F27" s="612" t="s">
        <v>336</v>
      </c>
      <c r="G27" s="458">
        <v>0</v>
      </c>
    </row>
    <row r="28" spans="2:7" ht="12.75" customHeight="1">
      <c r="B28" s="978">
        <v>45641</v>
      </c>
      <c r="C28" s="979"/>
      <c r="D28" s="401">
        <v>35131.1</v>
      </c>
      <c r="E28" s="458">
        <v>0</v>
      </c>
      <c r="F28" s="612" t="s">
        <v>336</v>
      </c>
      <c r="G28" s="458">
        <v>0</v>
      </c>
    </row>
    <row r="29" spans="2:7" ht="12.75" customHeight="1">
      <c r="B29" s="380"/>
      <c r="C29" s="344"/>
      <c r="D29" s="401"/>
      <c r="E29" s="344"/>
      <c r="F29" s="613"/>
      <c r="G29" s="447"/>
    </row>
    <row r="30" spans="2:7" ht="12.75" customHeight="1">
      <c r="B30" s="860" t="s">
        <v>536</v>
      </c>
      <c r="C30" s="861"/>
      <c r="D30" s="415">
        <v>308275.40000000002</v>
      </c>
      <c r="E30" s="466"/>
      <c r="F30" s="614">
        <v>0</v>
      </c>
      <c r="G30" s="447"/>
    </row>
    <row r="31" spans="2:7" ht="12.75" customHeight="1">
      <c r="B31" s="860" t="s">
        <v>537</v>
      </c>
      <c r="C31" s="861"/>
      <c r="D31" s="415">
        <v>259851</v>
      </c>
      <c r="E31" s="466"/>
      <c r="F31" s="614">
        <v>0</v>
      </c>
      <c r="G31" s="447"/>
    </row>
    <row r="32" spans="2:7" ht="12.75" customHeight="1" thickBot="1">
      <c r="B32" s="730" t="s">
        <v>5</v>
      </c>
      <c r="C32" s="615" t="str">
        <f>IF(MONTH(B28)&lt;7,MONTH(B28)&amp;" premiers mois",MONTH(B28)&amp;" mois")</f>
        <v>12 mois</v>
      </c>
      <c r="D32" s="616">
        <v>0.18635448776414187</v>
      </c>
      <c r="E32" s="617"/>
      <c r="F32" s="618" t="s">
        <v>284</v>
      </c>
      <c r="G32" s="314"/>
    </row>
    <row r="33" spans="2:7" ht="12.75" customHeight="1">
      <c r="B33" s="318" t="s">
        <v>337</v>
      </c>
      <c r="E33" s="619" t="s">
        <v>470</v>
      </c>
      <c r="G33" s="619" t="s">
        <v>432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 F32">
    <cfRule type="cellIs" dxfId="2" priority="3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5" zoomScale="80" zoomScaleNormal="80" zoomScaleSheetLayoutView="90" zoomScalePageLayoutView="80" workbookViewId="0">
      <selection activeCell="D6" sqref="D6:M33"/>
    </sheetView>
  </sheetViews>
  <sheetFormatPr baseColWidth="10" defaultColWidth="11.44140625" defaultRowHeight="12.75" customHeight="1"/>
  <cols>
    <col min="1" max="1" width="4.6640625" style="288" customWidth="1"/>
    <col min="2" max="2" width="10.6640625" style="33" customWidth="1"/>
    <col min="3" max="3" width="14.33203125" style="33" customWidth="1"/>
    <col min="4" max="4" width="11.33203125" style="33" customWidth="1"/>
    <col min="5" max="5" width="2.44140625" style="225" customWidth="1"/>
    <col min="6" max="6" width="11.44140625" style="33" customWidth="1"/>
    <col min="7" max="7" width="2.5546875" style="33" customWidth="1"/>
    <col min="8" max="8" width="12.6640625" style="33" customWidth="1"/>
    <col min="9" max="9" width="1.6640625" style="33" customWidth="1"/>
    <col min="10" max="10" width="11.5546875" style="33" customWidth="1"/>
    <col min="11" max="11" width="2" style="33" customWidth="1"/>
    <col min="12" max="12" width="11.33203125" style="33" customWidth="1"/>
    <col min="13" max="13" width="1.6640625" style="33" customWidth="1"/>
    <col min="14" max="14" width="11.44140625" style="33" customWidth="1"/>
    <col min="15" max="16384" width="11.44140625" style="33"/>
  </cols>
  <sheetData>
    <row r="1" spans="2:14" ht="22.5" customHeight="1">
      <c r="B1" s="974" t="s">
        <v>433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</row>
    <row r="2" spans="2:14" ht="12.75" customHeight="1" thickBot="1">
      <c r="B2" s="975"/>
      <c r="C2" s="975"/>
      <c r="D2" s="975"/>
      <c r="E2" s="975"/>
      <c r="F2" s="975"/>
      <c r="G2" s="975"/>
      <c r="H2" s="975"/>
      <c r="I2" s="975"/>
      <c r="J2" s="975"/>
      <c r="K2" s="975"/>
      <c r="L2" s="975"/>
      <c r="M2" s="975"/>
    </row>
    <row r="3" spans="2:14" ht="12.75" customHeight="1">
      <c r="B3" s="845" t="s">
        <v>6</v>
      </c>
      <c r="C3" s="865"/>
      <c r="D3" s="982" t="s">
        <v>19</v>
      </c>
      <c r="E3" s="983"/>
      <c r="F3" s="983"/>
      <c r="G3" s="983"/>
      <c r="H3" s="983"/>
      <c r="I3" s="983"/>
      <c r="J3" s="983"/>
      <c r="K3" s="983"/>
      <c r="L3" s="983"/>
      <c r="M3" s="984"/>
      <c r="N3" s="378"/>
    </row>
    <row r="4" spans="2:14" ht="110.25" customHeight="1">
      <c r="B4" s="847"/>
      <c r="C4" s="985"/>
      <c r="D4" s="986" t="s">
        <v>125</v>
      </c>
      <c r="E4" s="987"/>
      <c r="F4" s="988" t="s">
        <v>323</v>
      </c>
      <c r="G4" s="989"/>
      <c r="H4" s="988" t="s">
        <v>121</v>
      </c>
      <c r="I4" s="989"/>
      <c r="J4" s="988" t="s">
        <v>335</v>
      </c>
      <c r="K4" s="987"/>
      <c r="L4" s="980" t="s">
        <v>324</v>
      </c>
      <c r="M4" s="981"/>
    </row>
    <row r="5" spans="2:14" ht="30" customHeight="1" thickBot="1">
      <c r="B5" s="852"/>
      <c r="C5" s="881"/>
      <c r="D5" s="937" t="s">
        <v>124</v>
      </c>
      <c r="E5" s="990"/>
      <c r="F5" s="944" t="s">
        <v>123</v>
      </c>
      <c r="G5" s="991"/>
      <c r="H5" s="990" t="s">
        <v>123</v>
      </c>
      <c r="I5" s="990"/>
      <c r="J5" s="944" t="s">
        <v>122</v>
      </c>
      <c r="K5" s="991"/>
      <c r="L5" s="944" t="s">
        <v>332</v>
      </c>
      <c r="M5" s="938"/>
    </row>
    <row r="6" spans="2:14" ht="12.75" customHeight="1">
      <c r="B6" s="992">
        <v>44910</v>
      </c>
      <c r="C6" s="993"/>
      <c r="D6" s="620">
        <v>81.503181818181801</v>
      </c>
      <c r="E6" s="459">
        <v>0</v>
      </c>
      <c r="F6" s="621">
        <v>20.065000000000001</v>
      </c>
      <c r="G6" s="455">
        <v>0</v>
      </c>
      <c r="H6" s="622">
        <v>92.435000000000002</v>
      </c>
      <c r="I6" s="459">
        <v>0</v>
      </c>
      <c r="J6" s="621">
        <v>444.22727272727275</v>
      </c>
      <c r="K6" s="455">
        <v>0</v>
      </c>
      <c r="L6" s="622">
        <v>7.7485348903569902</v>
      </c>
      <c r="M6" s="457">
        <v>0</v>
      </c>
    </row>
    <row r="7" spans="2:14" ht="12.75" customHeight="1">
      <c r="B7" s="992">
        <v>44941</v>
      </c>
      <c r="C7" s="993"/>
      <c r="D7" s="620">
        <v>84.081818181818193</v>
      </c>
      <c r="E7" s="459">
        <v>0</v>
      </c>
      <c r="F7" s="621">
        <v>19.943181818181813</v>
      </c>
      <c r="G7" s="455">
        <v>0</v>
      </c>
      <c r="H7" s="622">
        <v>95.979090909090885</v>
      </c>
      <c r="I7" s="459">
        <v>0</v>
      </c>
      <c r="J7" s="621">
        <v>480.63636363636363</v>
      </c>
      <c r="K7" s="455">
        <v>0</v>
      </c>
      <c r="L7" s="622">
        <v>7.0709858232993303</v>
      </c>
      <c r="M7" s="457">
        <v>0</v>
      </c>
    </row>
    <row r="8" spans="2:14" ht="12.75" customHeight="1">
      <c r="B8" s="992">
        <v>44972</v>
      </c>
      <c r="C8" s="993"/>
      <c r="D8" s="620">
        <v>83.632500000000007</v>
      </c>
      <c r="E8" s="459">
        <v>0</v>
      </c>
      <c r="F8" s="621">
        <v>21.403499999999998</v>
      </c>
      <c r="G8" s="455">
        <v>0</v>
      </c>
      <c r="H8" s="622">
        <v>103.96299999999999</v>
      </c>
      <c r="I8" s="459">
        <v>0</v>
      </c>
      <c r="J8" s="621">
        <v>484.95</v>
      </c>
      <c r="K8" s="455">
        <v>0</v>
      </c>
      <c r="L8" s="622">
        <v>6.7960002149656598</v>
      </c>
      <c r="M8" s="457">
        <v>0</v>
      </c>
    </row>
    <row r="9" spans="2:14" ht="12.75" customHeight="1">
      <c r="B9" s="992">
        <v>45000</v>
      </c>
      <c r="C9" s="993"/>
      <c r="D9" s="620">
        <v>79.256521739130449</v>
      </c>
      <c r="E9" s="459">
        <v>0</v>
      </c>
      <c r="F9" s="621">
        <v>20.961739130434783</v>
      </c>
      <c r="G9" s="455">
        <v>0</v>
      </c>
      <c r="H9" s="622">
        <v>106.48739130434782</v>
      </c>
      <c r="I9" s="459">
        <v>0</v>
      </c>
      <c r="J9" s="621">
        <v>453.56521739130437</v>
      </c>
      <c r="K9" s="455">
        <v>0</v>
      </c>
      <c r="L9" s="622">
        <v>7.1879050314906001</v>
      </c>
      <c r="M9" s="457">
        <v>0</v>
      </c>
    </row>
    <row r="10" spans="2:14" ht="12.75" customHeight="1">
      <c r="B10" s="992">
        <v>45031</v>
      </c>
      <c r="C10" s="993"/>
      <c r="D10" s="620">
        <v>83.536000000000016</v>
      </c>
      <c r="E10" s="459">
        <v>0</v>
      </c>
      <c r="F10" s="621">
        <v>24.582000000000001</v>
      </c>
      <c r="G10" s="455">
        <v>0</v>
      </c>
      <c r="H10" s="622">
        <v>115.5835</v>
      </c>
      <c r="I10" s="459">
        <v>0</v>
      </c>
      <c r="J10" s="621">
        <v>479.5</v>
      </c>
      <c r="K10" s="455">
        <v>0</v>
      </c>
      <c r="L10" s="622">
        <v>7.0491866265839302</v>
      </c>
      <c r="M10" s="457">
        <v>0</v>
      </c>
    </row>
    <row r="11" spans="2:14" ht="12.75" customHeight="1">
      <c r="B11" s="992">
        <v>45061</v>
      </c>
      <c r="C11" s="993"/>
      <c r="D11" s="620">
        <v>75.747391304347829</v>
      </c>
      <c r="E11" s="459">
        <v>0</v>
      </c>
      <c r="F11" s="621">
        <v>25.729565217391308</v>
      </c>
      <c r="G11" s="455">
        <v>0</v>
      </c>
      <c r="H11" s="622">
        <v>122.55217391304345</v>
      </c>
      <c r="I11" s="459">
        <v>0</v>
      </c>
      <c r="J11" s="621">
        <v>491.73913043478262</v>
      </c>
      <c r="K11" s="455">
        <v>0</v>
      </c>
      <c r="L11" s="622">
        <v>6.9646542090105097</v>
      </c>
      <c r="M11" s="457">
        <v>0</v>
      </c>
    </row>
    <row r="12" spans="2:14" ht="12.75" customHeight="1">
      <c r="B12" s="992">
        <v>45092</v>
      </c>
      <c r="C12" s="993"/>
      <c r="D12" s="620">
        <v>74.975000000000009</v>
      </c>
      <c r="E12" s="459">
        <v>0</v>
      </c>
      <c r="F12" s="621">
        <v>24.762272727272727</v>
      </c>
      <c r="G12" s="455">
        <v>0</v>
      </c>
      <c r="H12" s="622">
        <v>132.12545454545455</v>
      </c>
      <c r="I12" s="459">
        <v>0</v>
      </c>
      <c r="J12" s="621">
        <v>492.27272727272725</v>
      </c>
      <c r="K12" s="455">
        <v>0</v>
      </c>
      <c r="L12" s="622">
        <v>7.0708953125683998</v>
      </c>
      <c r="M12" s="457">
        <v>0</v>
      </c>
    </row>
    <row r="13" spans="2:14" ht="12.75" customHeight="1">
      <c r="B13" s="992">
        <v>45122</v>
      </c>
      <c r="C13" s="993"/>
      <c r="D13" s="620">
        <v>80.109047619047615</v>
      </c>
      <c r="E13" s="459">
        <v>0</v>
      </c>
      <c r="F13" s="621">
        <v>24.00809523809524</v>
      </c>
      <c r="G13" s="455">
        <v>0</v>
      </c>
      <c r="H13" s="622">
        <v>127.58333333333333</v>
      </c>
      <c r="I13" s="459">
        <v>0</v>
      </c>
      <c r="J13" s="621">
        <v>512.23809523809518</v>
      </c>
      <c r="K13" s="455">
        <v>0</v>
      </c>
      <c r="L13" s="622">
        <v>6.9148090742575699</v>
      </c>
      <c r="M13" s="457">
        <v>0</v>
      </c>
    </row>
    <row r="14" spans="2:14" ht="12.75" customHeight="1">
      <c r="B14" s="992">
        <v>45153</v>
      </c>
      <c r="C14" s="993"/>
      <c r="D14" s="620">
        <v>85.168260869565216</v>
      </c>
      <c r="E14" s="459">
        <v>0</v>
      </c>
      <c r="F14" s="621">
        <v>24.193043478260861</v>
      </c>
      <c r="G14" s="455">
        <v>0</v>
      </c>
      <c r="H14" s="622">
        <v>124.35652173913043</v>
      </c>
      <c r="I14" s="459">
        <v>0</v>
      </c>
      <c r="J14" s="621">
        <v>607.95652173913038</v>
      </c>
      <c r="K14" s="455">
        <v>0</v>
      </c>
      <c r="L14" s="622">
        <v>6.6855328955436297</v>
      </c>
      <c r="M14" s="457">
        <v>0</v>
      </c>
    </row>
    <row r="15" spans="2:14" ht="12.75" customHeight="1">
      <c r="B15" s="992">
        <v>45184</v>
      </c>
      <c r="C15" s="993"/>
      <c r="D15" s="620">
        <v>92.673333333333318</v>
      </c>
      <c r="E15" s="459">
        <v>0</v>
      </c>
      <c r="F15" s="621">
        <v>26.563809523809521</v>
      </c>
      <c r="G15" s="455">
        <v>0</v>
      </c>
      <c r="H15" s="622">
        <v>123.89142857142858</v>
      </c>
      <c r="I15" s="459">
        <v>0</v>
      </c>
      <c r="J15" s="621">
        <v>606.90476190476193</v>
      </c>
      <c r="K15" s="455">
        <v>0</v>
      </c>
      <c r="L15" s="622">
        <v>6.9405350393936303</v>
      </c>
      <c r="M15" s="457">
        <v>0</v>
      </c>
    </row>
    <row r="16" spans="2:14" ht="12.75" customHeight="1">
      <c r="B16" s="992">
        <v>45214</v>
      </c>
      <c r="C16" s="993"/>
      <c r="D16" s="620">
        <v>88.947727272727278</v>
      </c>
      <c r="E16" s="459">
        <v>0</v>
      </c>
      <c r="F16" s="621">
        <v>26.90363636363637</v>
      </c>
      <c r="G16" s="455">
        <v>0</v>
      </c>
      <c r="H16" s="622">
        <v>118.83499999999999</v>
      </c>
      <c r="I16" s="459">
        <v>0</v>
      </c>
      <c r="J16" s="621">
        <v>574.4545454545455</v>
      </c>
      <c r="K16" s="455">
        <v>0</v>
      </c>
      <c r="L16" s="622">
        <v>7.1161908103673301</v>
      </c>
      <c r="M16" s="457">
        <v>0</v>
      </c>
    </row>
    <row r="17" spans="2:13" ht="12.75" customHeight="1">
      <c r="B17" s="992">
        <v>45244</v>
      </c>
      <c r="C17" s="993"/>
      <c r="D17" s="620">
        <v>82.186363636363637</v>
      </c>
      <c r="E17" s="459">
        <v>0</v>
      </c>
      <c r="F17" s="621">
        <v>27.309545454545457</v>
      </c>
      <c r="G17" s="455">
        <v>0</v>
      </c>
      <c r="H17" s="622">
        <v>122.77590909090912</v>
      </c>
      <c r="I17" s="459">
        <v>0</v>
      </c>
      <c r="J17" s="621">
        <v>555.40909090909088</v>
      </c>
      <c r="K17" s="455">
        <v>0</v>
      </c>
      <c r="L17" s="622">
        <v>6.8831749209842599</v>
      </c>
      <c r="M17" s="457">
        <v>0</v>
      </c>
    </row>
    <row r="18" spans="2:13" ht="12.75" customHeight="1">
      <c r="B18" s="992">
        <v>45275</v>
      </c>
      <c r="C18" s="993"/>
      <c r="D18" s="620">
        <v>77.540952380952376</v>
      </c>
      <c r="E18" s="459">
        <v>0</v>
      </c>
      <c r="F18" s="621">
        <v>22.145714285714284</v>
      </c>
      <c r="G18" s="455">
        <v>0</v>
      </c>
      <c r="H18" s="622">
        <v>135.39190476190478</v>
      </c>
      <c r="I18" s="459">
        <v>0</v>
      </c>
      <c r="J18" s="621">
        <v>603.23809523809518</v>
      </c>
      <c r="K18" s="455">
        <v>0</v>
      </c>
      <c r="L18" s="622">
        <v>7.0292288747279503</v>
      </c>
      <c r="M18" s="457">
        <v>0</v>
      </c>
    </row>
    <row r="19" spans="2:13" ht="12.75" customHeight="1">
      <c r="B19" s="992">
        <v>45306</v>
      </c>
      <c r="C19" s="993"/>
      <c r="D19" s="620">
        <v>79.11</v>
      </c>
      <c r="E19" s="459">
        <v>0</v>
      </c>
      <c r="F19" s="621">
        <v>22.474782608695655</v>
      </c>
      <c r="G19" s="455">
        <v>0</v>
      </c>
      <c r="H19" s="622">
        <v>148.1252173913044</v>
      </c>
      <c r="I19" s="459">
        <v>0</v>
      </c>
      <c r="J19" s="621">
        <v>629.08695652173913</v>
      </c>
      <c r="K19" s="455">
        <v>0</v>
      </c>
      <c r="L19" s="622">
        <v>7.04859965147977</v>
      </c>
      <c r="M19" s="457">
        <v>0</v>
      </c>
    </row>
    <row r="20" spans="2:13" ht="12.75" customHeight="1">
      <c r="B20" s="992">
        <v>45337</v>
      </c>
      <c r="C20" s="993"/>
      <c r="D20" s="620">
        <v>81.795714285714283</v>
      </c>
      <c r="E20" s="459">
        <v>0</v>
      </c>
      <c r="F20" s="621">
        <v>23.341904761904757</v>
      </c>
      <c r="G20" s="455">
        <v>0</v>
      </c>
      <c r="H20" s="622">
        <v>153.22761904761907</v>
      </c>
      <c r="I20" s="459">
        <v>0</v>
      </c>
      <c r="J20" s="621">
        <v>609.52380952380952</v>
      </c>
      <c r="K20" s="455">
        <v>0</v>
      </c>
      <c r="L20" s="622">
        <v>7.1909288282870696</v>
      </c>
      <c r="M20" s="457">
        <v>0</v>
      </c>
    </row>
    <row r="21" spans="2:13" ht="12.75" customHeight="1">
      <c r="B21" s="992">
        <v>45366</v>
      </c>
      <c r="C21" s="993"/>
      <c r="D21" s="620">
        <v>84.96142857142857</v>
      </c>
      <c r="E21" s="459">
        <v>0</v>
      </c>
      <c r="F21" s="621">
        <v>21.769047619047615</v>
      </c>
      <c r="G21" s="455">
        <v>0</v>
      </c>
      <c r="H21" s="622">
        <v>165.83952380952385</v>
      </c>
      <c r="I21" s="459">
        <v>0</v>
      </c>
      <c r="J21" s="621">
        <v>601.71428571428567</v>
      </c>
      <c r="K21" s="455">
        <v>0</v>
      </c>
      <c r="L21" s="622">
        <v>7.1795783247102198</v>
      </c>
      <c r="M21" s="457">
        <v>0</v>
      </c>
    </row>
    <row r="22" spans="2:13" ht="12.75" customHeight="1">
      <c r="B22" s="992">
        <v>45397</v>
      </c>
      <c r="C22" s="993"/>
      <c r="D22" s="620">
        <v>88.974545454545463</v>
      </c>
      <c r="E22" s="459">
        <v>0</v>
      </c>
      <c r="F22" s="621">
        <v>20.647272727272728</v>
      </c>
      <c r="G22" s="455">
        <v>0</v>
      </c>
      <c r="H22" s="622">
        <v>193.67499999999998</v>
      </c>
      <c r="I22" s="459">
        <v>0</v>
      </c>
      <c r="J22" s="621">
        <v>570.13636363636363</v>
      </c>
      <c r="K22" s="455">
        <v>0</v>
      </c>
      <c r="L22" s="622">
        <v>7.0574323069579297</v>
      </c>
      <c r="M22" s="457">
        <v>0</v>
      </c>
    </row>
    <row r="23" spans="2:13" ht="12.75" customHeight="1">
      <c r="B23" s="992">
        <v>45427</v>
      </c>
      <c r="C23" s="993"/>
      <c r="D23" s="620">
        <v>83.053913043478275</v>
      </c>
      <c r="E23" s="459">
        <v>0</v>
      </c>
      <c r="F23" s="621">
        <v>18.799565217391311</v>
      </c>
      <c r="G23" s="455">
        <v>0</v>
      </c>
      <c r="H23" s="622">
        <v>186.45739130434779</v>
      </c>
      <c r="I23" s="459">
        <v>0</v>
      </c>
      <c r="J23" s="621">
        <v>600.52173913043475</v>
      </c>
      <c r="K23" s="455">
        <v>0</v>
      </c>
      <c r="L23" s="622">
        <v>7.1852849081517602</v>
      </c>
      <c r="M23" s="457">
        <v>0</v>
      </c>
    </row>
    <row r="24" spans="2:13" ht="12.75" customHeight="1">
      <c r="B24" s="992">
        <v>45458</v>
      </c>
      <c r="C24" s="993"/>
      <c r="D24" s="620">
        <v>82.917500000000018</v>
      </c>
      <c r="E24" s="459">
        <v>0</v>
      </c>
      <c r="F24" s="621">
        <v>19.169500000000006</v>
      </c>
      <c r="G24" s="455">
        <v>0</v>
      </c>
      <c r="H24" s="622">
        <v>204.327</v>
      </c>
      <c r="I24" s="459">
        <v>0</v>
      </c>
      <c r="J24" s="621">
        <v>605.5</v>
      </c>
      <c r="K24" s="455">
        <v>0</v>
      </c>
      <c r="L24" s="622">
        <v>6.99450052611627</v>
      </c>
      <c r="M24" s="457">
        <v>0</v>
      </c>
    </row>
    <row r="25" spans="2:13" ht="12.75" customHeight="1">
      <c r="B25" s="992">
        <v>45488</v>
      </c>
      <c r="C25" s="993"/>
      <c r="D25" s="620">
        <v>84.048695652173905</v>
      </c>
      <c r="E25" s="459">
        <v>0</v>
      </c>
      <c r="F25" s="621">
        <v>19.351739130434787</v>
      </c>
      <c r="G25" s="455">
        <v>0</v>
      </c>
      <c r="H25" s="622">
        <v>214.54130434782607</v>
      </c>
      <c r="I25" s="459">
        <v>0</v>
      </c>
      <c r="J25" s="621">
        <v>567.04347826086962</v>
      </c>
      <c r="K25" s="455">
        <v>0</v>
      </c>
      <c r="L25" s="622">
        <v>7.06247279661841</v>
      </c>
      <c r="M25" s="457">
        <v>0</v>
      </c>
    </row>
    <row r="26" spans="2:13" ht="12.75" customHeight="1">
      <c r="B26" s="992">
        <v>45519</v>
      </c>
      <c r="C26" s="993"/>
      <c r="D26" s="620">
        <v>79.018636363636361</v>
      </c>
      <c r="E26" s="459">
        <v>0</v>
      </c>
      <c r="F26" s="621">
        <v>18.419545454545457</v>
      </c>
      <c r="G26" s="455">
        <v>0</v>
      </c>
      <c r="H26" s="622">
        <v>214.69545454545457</v>
      </c>
      <c r="I26" s="459">
        <v>0</v>
      </c>
      <c r="J26" s="621">
        <v>563.77272727272725</v>
      </c>
      <c r="K26" s="455">
        <v>0</v>
      </c>
      <c r="L26" s="622">
        <v>7.4571069863662904</v>
      </c>
      <c r="M26" s="457">
        <v>0</v>
      </c>
    </row>
    <row r="27" spans="2:13" ht="12.75" customHeight="1">
      <c r="B27" s="992">
        <v>45550</v>
      </c>
      <c r="C27" s="993"/>
      <c r="D27" s="620">
        <v>73.057619047619056</v>
      </c>
      <c r="E27" s="459">
        <v>0</v>
      </c>
      <c r="F27" s="621">
        <v>20.624761904761908</v>
      </c>
      <c r="G27" s="455">
        <v>0</v>
      </c>
      <c r="H27" s="622">
        <v>242.46190476190475</v>
      </c>
      <c r="I27" s="459">
        <v>0</v>
      </c>
      <c r="J27" s="621">
        <v>555.09523809523807</v>
      </c>
      <c r="K27" s="455">
        <v>0</v>
      </c>
      <c r="L27" s="622">
        <v>7.7701286838124597</v>
      </c>
      <c r="M27" s="457">
        <v>0</v>
      </c>
    </row>
    <row r="28" spans="2:13" ht="12.75" customHeight="1">
      <c r="B28" s="992">
        <v>45580</v>
      </c>
      <c r="C28" s="993"/>
      <c r="D28" s="620">
        <v>75.26652173913044</v>
      </c>
      <c r="E28" s="459">
        <v>0</v>
      </c>
      <c r="F28" s="621">
        <v>22.355217391304347</v>
      </c>
      <c r="G28" s="455">
        <v>0</v>
      </c>
      <c r="H28" s="622">
        <v>221.89565217391302</v>
      </c>
      <c r="I28" s="459">
        <v>0</v>
      </c>
      <c r="J28" s="621">
        <v>496.60869565217394</v>
      </c>
      <c r="K28" s="455">
        <v>0</v>
      </c>
      <c r="L28" s="622">
        <v>8.0042243270231808</v>
      </c>
      <c r="M28" s="457">
        <v>0</v>
      </c>
    </row>
    <row r="29" spans="2:13" ht="12.75" customHeight="1">
      <c r="B29" s="992">
        <v>45611</v>
      </c>
      <c r="C29" s="993"/>
      <c r="D29" s="620">
        <v>73.508571428571457</v>
      </c>
      <c r="E29" s="459">
        <v>0</v>
      </c>
      <c r="F29" s="621">
        <v>21.65523809523809</v>
      </c>
      <c r="G29" s="455">
        <v>0</v>
      </c>
      <c r="H29" s="622">
        <v>226.13000000000002</v>
      </c>
      <c r="I29" s="459">
        <v>0</v>
      </c>
      <c r="J29" s="621">
        <v>487.42857142857144</v>
      </c>
      <c r="K29" s="455">
        <v>0</v>
      </c>
      <c r="L29" s="622">
        <v>8.3979160989482207</v>
      </c>
      <c r="M29" s="457">
        <v>0</v>
      </c>
    </row>
    <row r="30" spans="2:13" ht="12.75" customHeight="1">
      <c r="B30" s="380"/>
      <c r="C30" s="403"/>
      <c r="D30" s="395"/>
      <c r="E30" s="383"/>
      <c r="F30" s="404"/>
      <c r="G30" s="405"/>
      <c r="H30" s="403"/>
      <c r="I30" s="403"/>
      <c r="J30" s="404"/>
      <c r="K30" s="405"/>
      <c r="M30" s="623"/>
    </row>
    <row r="31" spans="2:13" ht="12.75" customHeight="1">
      <c r="B31" s="860" t="str">
        <f>"Moyenne jan-"&amp;TEXT(B29,"mmm aa")</f>
        <v>Moyenne jan-nov 24</v>
      </c>
      <c r="C31" s="864"/>
      <c r="D31" s="624">
        <v>80.519376871481626</v>
      </c>
      <c r="E31" s="625"/>
      <c r="F31" s="626">
        <v>20.782597719145148</v>
      </c>
      <c r="G31" s="465"/>
      <c r="H31" s="627">
        <v>197.39782430744484</v>
      </c>
      <c r="I31" s="627"/>
      <c r="J31" s="626">
        <v>571.49380593056492</v>
      </c>
      <c r="K31" s="465"/>
      <c r="L31" s="627">
        <v>7.3952884944065067</v>
      </c>
      <c r="M31" s="447"/>
    </row>
    <row r="32" spans="2:13" ht="12.75" customHeight="1">
      <c r="B32" s="860" t="str">
        <f>"Moyenne jan-"&amp;TEXT(B29-365.2,"mmm aa")</f>
        <v>Moyenne jan-nov 23</v>
      </c>
      <c r="C32" s="864"/>
      <c r="D32" s="624">
        <v>82.755814905121227</v>
      </c>
      <c r="E32" s="386"/>
      <c r="F32" s="628">
        <v>24.214580813784369</v>
      </c>
      <c r="G32" s="466"/>
      <c r="H32" s="627">
        <v>117.64843667333984</v>
      </c>
      <c r="I32" s="410"/>
      <c r="J32" s="628">
        <v>521.7842230891639</v>
      </c>
      <c r="K32" s="466"/>
      <c r="L32" s="627">
        <v>6.97089726895135</v>
      </c>
      <c r="M32" s="447"/>
    </row>
    <row r="33" spans="2:13" ht="12.75" customHeight="1" thickBot="1">
      <c r="B33" s="601" t="s">
        <v>5</v>
      </c>
      <c r="C33" s="729" t="str">
        <f>IF(MONTH(B29)&lt;7,MONTH(B29)&amp;" premiers mois",MONTH(B29)&amp;" mois")</f>
        <v>11 mois</v>
      </c>
      <c r="D33" s="610">
        <v>-2.7024542459084699E-2</v>
      </c>
      <c r="E33" s="605"/>
      <c r="F33" s="629">
        <v>-0.14173208782889746</v>
      </c>
      <c r="G33" s="630"/>
      <c r="H33" s="605">
        <v>0.67786185595933968</v>
      </c>
      <c r="I33" s="605"/>
      <c r="J33" s="629">
        <v>9.5268466622277614E-2</v>
      </c>
      <c r="K33" s="630"/>
      <c r="L33" s="629">
        <v>6.0880430320700896E-2</v>
      </c>
      <c r="M33" s="631"/>
    </row>
    <row r="34" spans="2:13" ht="12.75" customHeight="1">
      <c r="B34" s="632" t="s">
        <v>200</v>
      </c>
      <c r="I34" s="316" t="s">
        <v>127</v>
      </c>
      <c r="J34" s="316" t="s">
        <v>287</v>
      </c>
    </row>
    <row r="35" spans="2:13" ht="12.75" customHeight="1">
      <c r="B35" s="317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4140625" defaultRowHeight="14.4"/>
  <cols>
    <col min="1" max="1" width="47.6640625" style="46" customWidth="1"/>
    <col min="2" max="2" width="16" style="46" customWidth="1"/>
    <col min="3" max="3" width="17.33203125" style="46" customWidth="1"/>
    <col min="4" max="4" width="15.6640625" style="46" customWidth="1"/>
    <col min="5" max="6" width="14.6640625" style="46" customWidth="1"/>
    <col min="7" max="16384" width="11.44140625" style="46"/>
  </cols>
  <sheetData>
    <row r="1" spans="1:12" ht="33" customHeight="1">
      <c r="A1" s="799" t="s">
        <v>263</v>
      </c>
      <c r="B1" s="796"/>
      <c r="C1" s="796"/>
      <c r="D1" s="796"/>
      <c r="E1" s="797"/>
      <c r="F1" s="129"/>
    </row>
    <row r="2" spans="1:12" ht="62.25" customHeight="1" thickBot="1">
      <c r="A2" s="110"/>
      <c r="B2" s="111" t="s">
        <v>256</v>
      </c>
      <c r="C2" s="111" t="s">
        <v>257</v>
      </c>
      <c r="D2" s="111" t="s">
        <v>258</v>
      </c>
      <c r="E2" s="112" t="s">
        <v>259</v>
      </c>
      <c r="F2" s="130"/>
    </row>
    <row r="3" spans="1:12">
      <c r="A3" s="65" t="s">
        <v>216</v>
      </c>
      <c r="B3" s="101"/>
      <c r="C3" s="102"/>
      <c r="D3" s="103"/>
      <c r="E3" s="124"/>
    </row>
    <row r="4" spans="1:12">
      <c r="A4" s="47" t="s">
        <v>264</v>
      </c>
      <c r="B4" s="91"/>
      <c r="C4" s="61"/>
      <c r="E4" s="137"/>
    </row>
    <row r="5" spans="1:12">
      <c r="A5" s="131" t="s">
        <v>239</v>
      </c>
      <c r="B5" s="121">
        <v>0.11799999999999999</v>
      </c>
      <c r="C5" s="115">
        <v>8.0000000000000002E-3</v>
      </c>
      <c r="D5" s="122">
        <v>2.1000000000000001E-2</v>
      </c>
      <c r="E5" s="125">
        <v>0.13400000000000001</v>
      </c>
      <c r="F5" s="116"/>
      <c r="H5" s="108"/>
    </row>
    <row r="6" spans="1:12">
      <c r="A6" s="131" t="s">
        <v>240</v>
      </c>
      <c r="B6" s="121">
        <v>0.53900000000000003</v>
      </c>
      <c r="C6" s="115">
        <v>0.77700000000000002</v>
      </c>
      <c r="D6" s="122">
        <v>0.66100000000000003</v>
      </c>
      <c r="E6" s="125">
        <v>0.62</v>
      </c>
      <c r="F6" s="116"/>
    </row>
    <row r="7" spans="1:12">
      <c r="A7" s="131" t="s">
        <v>241</v>
      </c>
      <c r="B7" s="121">
        <v>0.29699999999999999</v>
      </c>
      <c r="C7" s="115">
        <v>0.16200000000000001</v>
      </c>
      <c r="D7" s="122">
        <v>0.25600000000000001</v>
      </c>
      <c r="E7" s="125">
        <v>0.193</v>
      </c>
      <c r="F7" s="116"/>
    </row>
    <row r="8" spans="1:12" ht="15.6">
      <c r="A8" s="120" t="s">
        <v>235</v>
      </c>
      <c r="B8" s="117">
        <v>-0.17899999999999999</v>
      </c>
      <c r="C8" s="118">
        <v>-0.154</v>
      </c>
      <c r="D8" s="119">
        <v>-0.23400000000000001</v>
      </c>
      <c r="E8" s="126">
        <v>-5.8999999999999997E-2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217</v>
      </c>
      <c r="B10" s="91"/>
      <c r="C10" s="61"/>
      <c r="D10" s="90"/>
      <c r="E10" s="127"/>
      <c r="F10" s="48"/>
    </row>
    <row r="11" spans="1:12">
      <c r="A11" s="89" t="s">
        <v>218</v>
      </c>
      <c r="B11" s="114">
        <v>-7.5870967741935497E-2</v>
      </c>
      <c r="C11" s="115">
        <v>-7.5870967741935497E-2</v>
      </c>
      <c r="D11" s="116">
        <v>-3.79354838709677E-2</v>
      </c>
      <c r="E11" s="125">
        <v>-5.6903225806451602E-2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219</v>
      </c>
      <c r="B12" s="114">
        <v>0.14699999999999999</v>
      </c>
      <c r="C12" s="115">
        <v>-0.14699999999999999</v>
      </c>
      <c r="D12" s="116">
        <v>-0.441</v>
      </c>
      <c r="E12" s="125">
        <v>0</v>
      </c>
      <c r="F12" s="116"/>
      <c r="G12" s="46" t="str">
        <f>A11</f>
        <v>Agriculture, élevage et sylviculture</v>
      </c>
      <c r="H12" s="109">
        <f>B11</f>
        <v>-7.5870967741935497E-2</v>
      </c>
      <c r="I12" s="109">
        <f>C11</f>
        <v>-7.5870967741935497E-2</v>
      </c>
      <c r="J12" s="109">
        <f>D11</f>
        <v>-3.79354838709677E-2</v>
      </c>
      <c r="K12" s="109">
        <f>E11</f>
        <v>-5.6903225806451602E-2</v>
      </c>
      <c r="L12" s="90" t="e">
        <f>#REF!</f>
        <v>#REF!</v>
      </c>
    </row>
    <row r="13" spans="1:12">
      <c r="A13" s="89" t="s">
        <v>220</v>
      </c>
      <c r="B13" s="114">
        <v>-0.353414634146341</v>
      </c>
      <c r="C13" s="115">
        <v>-4.5907859078590803E-2</v>
      </c>
      <c r="D13" s="116">
        <v>-1.49647696476965E-2</v>
      </c>
      <c r="E13" s="125">
        <v>-0.20236314363143601</v>
      </c>
      <c r="F13" s="116"/>
      <c r="G13" s="46" t="str">
        <f>A15</f>
        <v>Textiles</v>
      </c>
      <c r="H13" s="109">
        <f>B15</f>
        <v>-0.29644071146245099</v>
      </c>
      <c r="I13" s="109">
        <f>C15</f>
        <v>-0.257865612648221</v>
      </c>
      <c r="J13" s="109">
        <f>D15</f>
        <v>-0.184576086956522</v>
      </c>
      <c r="K13" s="109">
        <f>E15</f>
        <v>-0.34024505928853799</v>
      </c>
      <c r="L13" s="90" t="e">
        <f>#REF!</f>
        <v>#REF!</v>
      </c>
    </row>
    <row r="14" spans="1:12">
      <c r="A14" s="89" t="s">
        <v>221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A21</f>
        <v>Banques</v>
      </c>
      <c r="H14" s="109">
        <f>B21</f>
        <v>7.4183908045977007E-2</v>
      </c>
      <c r="I14" s="109">
        <f>C21</f>
        <v>-7.2103448275862098E-2</v>
      </c>
      <c r="J14" s="109">
        <f>D21</f>
        <v>-9.6137931034482801E-2</v>
      </c>
      <c r="K14" s="109">
        <f>E21</f>
        <v>0.122252873563218</v>
      </c>
      <c r="L14" s="90" t="e">
        <f>#REF!</f>
        <v>#REF!</v>
      </c>
    </row>
    <row r="15" spans="1:12">
      <c r="A15" s="89" t="s">
        <v>222</v>
      </c>
      <c r="B15" s="114">
        <v>-0.29644071146245099</v>
      </c>
      <c r="C15" s="115">
        <v>-0.257865612648221</v>
      </c>
      <c r="D15" s="116">
        <v>-0.184576086956522</v>
      </c>
      <c r="E15" s="125">
        <v>-0.34024505928853799</v>
      </c>
      <c r="F15" s="116"/>
    </row>
    <row r="16" spans="1:12">
      <c r="A16" s="89" t="s">
        <v>223</v>
      </c>
      <c r="B16" s="114">
        <v>-0.14485954500494599</v>
      </c>
      <c r="C16" s="115">
        <v>-0.21309099901087999</v>
      </c>
      <c r="D16" s="116">
        <v>-0.156416419386746</v>
      </c>
      <c r="E16" s="125">
        <v>-0.34820474777448102</v>
      </c>
      <c r="F16" s="116"/>
    </row>
    <row r="17" spans="1:10">
      <c r="A17" s="89" t="s">
        <v>224</v>
      </c>
      <c r="B17" s="114">
        <v>0.11025</v>
      </c>
      <c r="C17" s="115">
        <v>0</v>
      </c>
      <c r="D17" s="116">
        <v>0</v>
      </c>
      <c r="E17" s="125">
        <v>0.11025</v>
      </c>
      <c r="F17" s="116"/>
      <c r="G17" s="46" t="s">
        <v>63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225</v>
      </c>
      <c r="B18" s="114">
        <v>-0.68177854122621595</v>
      </c>
      <c r="C18" s="115">
        <v>-0.56691860465116295</v>
      </c>
      <c r="D18" s="116">
        <v>-0.47673995771670202</v>
      </c>
      <c r="E18" s="125">
        <v>-0.48321458773784398</v>
      </c>
      <c r="F18" s="116"/>
      <c r="G18" s="46" t="s">
        <v>51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57</v>
      </c>
      <c r="B19" s="114">
        <v>-0.198673026928925</v>
      </c>
      <c r="C19" s="115">
        <v>-0.19531009957325701</v>
      </c>
      <c r="D19" s="116">
        <v>-0.14505601608868399</v>
      </c>
      <c r="E19" s="125">
        <v>-0.20177554323833799</v>
      </c>
      <c r="F19" s="116"/>
      <c r="G19" s="46" t="s">
        <v>52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226</v>
      </c>
      <c r="B20" s="114">
        <v>-1.7841399539074002E-2</v>
      </c>
      <c r="C20" s="115">
        <v>-6.7611565053425499E-3</v>
      </c>
      <c r="D20" s="116">
        <v>-0.46517179970668299</v>
      </c>
      <c r="E20" s="125">
        <v>0.431007018646554</v>
      </c>
      <c r="F20" s="116"/>
      <c r="G20" s="46" t="s">
        <v>53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227</v>
      </c>
      <c r="B21" s="114">
        <v>7.4183908045977007E-2</v>
      </c>
      <c r="C21" s="115">
        <v>-7.2103448275862098E-2</v>
      </c>
      <c r="D21" s="116">
        <v>-9.6137931034482801E-2</v>
      </c>
      <c r="E21" s="125">
        <v>0.122252873563218</v>
      </c>
      <c r="F21" s="116"/>
      <c r="G21" s="46" t="s">
        <v>65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97</v>
      </c>
      <c r="B22" s="114">
        <v>5.5125E-2</v>
      </c>
      <c r="C22" s="115">
        <v>0</v>
      </c>
      <c r="D22" s="116">
        <v>0</v>
      </c>
      <c r="E22" s="125">
        <v>5.5125E-2</v>
      </c>
      <c r="F22" s="116"/>
      <c r="G22" s="46" t="s">
        <v>66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0" t="s">
        <v>288</v>
      </c>
      <c r="B23" s="114">
        <v>-0.225923817496861</v>
      </c>
      <c r="C23" s="115">
        <v>-0.168020929259104</v>
      </c>
      <c r="D23" s="116">
        <v>-0.176103809125157</v>
      </c>
      <c r="E23" s="125">
        <v>-0.17868229384679801</v>
      </c>
      <c r="F23" s="116"/>
      <c r="G23" s="46" t="s">
        <v>54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228</v>
      </c>
      <c r="B24" s="114">
        <v>-0.10581205673758901</v>
      </c>
      <c r="C24" s="115">
        <v>0.15094326241134801</v>
      </c>
      <c r="D24" s="116">
        <v>0</v>
      </c>
      <c r="E24" s="125">
        <v>0.10581205673758901</v>
      </c>
      <c r="F24" s="116"/>
      <c r="G24" s="46" t="s">
        <v>67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229</v>
      </c>
      <c r="B25" s="114">
        <v>4.9690140845070402E-3</v>
      </c>
      <c r="C25" s="115">
        <v>0</v>
      </c>
      <c r="D25" s="116">
        <v>0</v>
      </c>
      <c r="E25" s="125">
        <v>0.16072394366197201</v>
      </c>
      <c r="F25" s="116"/>
      <c r="G25" s="46" t="s">
        <v>68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230</v>
      </c>
      <c r="B26" s="114">
        <v>-9.6323376623376603E-2</v>
      </c>
      <c r="C26" s="115">
        <v>-0.112851948051948</v>
      </c>
      <c r="D26" s="116">
        <v>-5.75714285714286E-2</v>
      </c>
      <c r="E26" s="125">
        <v>-0.112851948051948</v>
      </c>
      <c r="F26" s="116"/>
      <c r="G26" s="46" t="s">
        <v>69</v>
      </c>
      <c r="H26" s="46">
        <v>-9.0999999999999854</v>
      </c>
      <c r="I26" s="46">
        <v>-5.9000000000000057</v>
      </c>
      <c r="J26" s="46">
        <v>-14.511738983255263</v>
      </c>
    </row>
    <row r="27" spans="1:10" ht="15" thickBot="1">
      <c r="A27" s="50"/>
      <c r="B27" s="93"/>
      <c r="C27" s="64"/>
      <c r="D27" s="63"/>
      <c r="E27" s="128"/>
      <c r="F27" s="48"/>
      <c r="G27" s="46" t="s">
        <v>70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231</v>
      </c>
      <c r="B28" s="48"/>
      <c r="C28" s="48"/>
      <c r="D28" s="48"/>
      <c r="E28" s="48"/>
      <c r="F28" s="48"/>
      <c r="G28" s="46" t="s">
        <v>71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72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73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74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75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76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77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78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79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80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81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82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83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84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85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56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57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58</v>
      </c>
      <c r="H46" s="46">
        <v>4</v>
      </c>
      <c r="I46" s="46">
        <v>16.7</v>
      </c>
      <c r="J46" s="46">
        <v>9.75</v>
      </c>
    </row>
    <row r="47" spans="7:10">
      <c r="G47" s="46" t="s">
        <v>59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187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188</v>
      </c>
      <c r="H49" s="46">
        <v>0</v>
      </c>
      <c r="I49" s="46">
        <v>0</v>
      </c>
      <c r="J49" s="46">
        <v>0</v>
      </c>
    </row>
    <row r="50" spans="7:10">
      <c r="G50" s="46" t="s">
        <v>86</v>
      </c>
      <c r="H50" s="46">
        <v>0</v>
      </c>
      <c r="I50" s="46">
        <v>0</v>
      </c>
      <c r="J50" s="46">
        <v>0</v>
      </c>
    </row>
    <row r="51" spans="7:10">
      <c r="G51" s="46" t="s">
        <v>87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189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4140625" defaultRowHeight="14.4"/>
  <cols>
    <col min="1" max="1" width="53.6640625" style="46" customWidth="1"/>
    <col min="2" max="2" width="13.33203125" style="46" customWidth="1"/>
    <col min="3" max="3" width="12.6640625" style="46" customWidth="1"/>
    <col min="4" max="4" width="13" style="46" customWidth="1"/>
    <col min="5" max="5" width="13.5546875" style="46" customWidth="1"/>
    <col min="6" max="6" width="14.6640625" style="46" customWidth="1"/>
    <col min="7" max="16384" width="11.44140625" style="46"/>
  </cols>
  <sheetData>
    <row r="1" spans="1:12" ht="33" customHeight="1" thickBot="1">
      <c r="A1" s="799" t="s">
        <v>242</v>
      </c>
      <c r="B1" s="796"/>
      <c r="C1" s="796"/>
      <c r="D1" s="796"/>
      <c r="E1" s="797"/>
      <c r="F1" s="129"/>
    </row>
    <row r="2" spans="1:12" ht="18.75" customHeight="1" thickBot="1">
      <c r="A2" s="133"/>
      <c r="B2" s="800" t="s">
        <v>252</v>
      </c>
      <c r="C2" s="801"/>
      <c r="D2" s="801"/>
      <c r="E2" s="802"/>
      <c r="F2" s="132"/>
    </row>
    <row r="3" spans="1:12" ht="32.25" customHeight="1" thickBot="1">
      <c r="A3" s="110"/>
      <c r="B3" s="111" t="s">
        <v>16</v>
      </c>
      <c r="C3" s="111" t="s">
        <v>17</v>
      </c>
      <c r="D3" s="111" t="s">
        <v>18</v>
      </c>
      <c r="E3" s="112" t="s">
        <v>194</v>
      </c>
      <c r="F3" s="130"/>
    </row>
    <row r="4" spans="1:12">
      <c r="A4" s="47" t="s">
        <v>264</v>
      </c>
      <c r="B4" s="121"/>
      <c r="C4" s="115"/>
      <c r="D4" s="122"/>
      <c r="E4" s="125"/>
    </row>
    <row r="5" spans="1:12">
      <c r="A5" s="131" t="s">
        <v>244</v>
      </c>
      <c r="B5" s="121">
        <v>1.38897637795276E-2</v>
      </c>
      <c r="C5" s="115">
        <v>1.4726780883679E-2</v>
      </c>
      <c r="D5" s="122">
        <v>1.07836480994502E-2</v>
      </c>
      <c r="E5" s="125">
        <v>1.0999999999999999E-2</v>
      </c>
      <c r="F5" s="116"/>
      <c r="H5" s="108"/>
    </row>
    <row r="6" spans="1:12">
      <c r="A6" s="131" t="s">
        <v>243</v>
      </c>
      <c r="B6" s="121">
        <v>0.319464566929134</v>
      </c>
      <c r="C6" s="115">
        <v>0.329302975653742</v>
      </c>
      <c r="D6" s="122">
        <v>0.19292193269051999</v>
      </c>
      <c r="E6" s="125">
        <v>0.20799999999999999</v>
      </c>
      <c r="F6" s="116"/>
    </row>
    <row r="7" spans="1:12">
      <c r="A7" s="131" t="s">
        <v>245</v>
      </c>
      <c r="B7" s="121">
        <v>0.63429921259842503</v>
      </c>
      <c r="C7" s="115">
        <v>0.647629696423204</v>
      </c>
      <c r="D7" s="122">
        <v>0.76764361038064099</v>
      </c>
      <c r="E7" s="125">
        <v>0.76700000000000002</v>
      </c>
      <c r="F7" s="116"/>
    </row>
    <row r="8" spans="1:12" ht="15.6">
      <c r="A8" s="120" t="s">
        <v>235</v>
      </c>
      <c r="B8" s="117">
        <v>-0.62040944881889803</v>
      </c>
      <c r="C8" s="118">
        <v>-0.63290291553952505</v>
      </c>
      <c r="D8" s="119">
        <v>-0.75685996228119101</v>
      </c>
      <c r="E8" s="126">
        <v>-0.75600000000000001</v>
      </c>
      <c r="F8" s="119"/>
    </row>
    <row r="9" spans="1:12">
      <c r="A9" s="89"/>
      <c r="B9" s="92"/>
      <c r="C9" s="62"/>
      <c r="D9" s="88"/>
      <c r="E9" s="125"/>
      <c r="F9" s="48"/>
      <c r="H9" s="109"/>
      <c r="I9" s="109"/>
    </row>
    <row r="10" spans="1:12">
      <c r="A10" s="47" t="s">
        <v>251</v>
      </c>
      <c r="B10" s="91"/>
      <c r="C10" s="61"/>
      <c r="D10" s="90"/>
      <c r="E10" s="127"/>
      <c r="F10" s="48"/>
    </row>
    <row r="11" spans="1:12">
      <c r="A11" s="89" t="s">
        <v>246</v>
      </c>
      <c r="B11" s="114">
        <v>0.158</v>
      </c>
      <c r="C11" s="115">
        <v>0.17299999999999999</v>
      </c>
      <c r="D11" s="116">
        <v>0.16200000000000001</v>
      </c>
      <c r="E11" s="125">
        <v>0.16300000000000001</v>
      </c>
      <c r="F11" s="116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4" t="s">
        <v>255</v>
      </c>
      <c r="B12" s="114">
        <v>2.1000000000000001E-2</v>
      </c>
      <c r="C12" s="115">
        <v>1.4E-2</v>
      </c>
      <c r="D12" s="116">
        <v>7.0000000000000007E-2</v>
      </c>
      <c r="E12" s="125">
        <v>6.4000000000000001E-2</v>
      </c>
      <c r="F12" s="116"/>
      <c r="G12" s="46" t="str">
        <f t="shared" ref="G12:K15" si="0">A11</f>
        <v xml:space="preserve">Insuffisance de la demande </v>
      </c>
      <c r="H12" s="109">
        <f t="shared" si="0"/>
        <v>0.158</v>
      </c>
      <c r="I12" s="109">
        <f t="shared" si="0"/>
        <v>0.17299999999999999</v>
      </c>
      <c r="J12" s="109">
        <f t="shared" si="0"/>
        <v>0.16200000000000001</v>
      </c>
      <c r="K12" s="109">
        <f t="shared" si="0"/>
        <v>0.16300000000000001</v>
      </c>
      <c r="L12" s="90"/>
    </row>
    <row r="13" spans="1:12">
      <c r="A13" s="138" t="s">
        <v>267</v>
      </c>
      <c r="B13" s="114">
        <v>3.9E-2</v>
      </c>
      <c r="C13" s="115">
        <v>2.8000000000000001E-2</v>
      </c>
      <c r="D13" s="116">
        <v>3.1E-2</v>
      </c>
      <c r="E13" s="125">
        <v>3.1E-2</v>
      </c>
      <c r="F13" s="116"/>
      <c r="G13" s="46" t="str">
        <f t="shared" si="0"/>
        <v xml:space="preserve">Obsolescence de l'équipement actuel </v>
      </c>
      <c r="H13" s="109">
        <f t="shared" si="0"/>
        <v>2.1000000000000001E-2</v>
      </c>
      <c r="I13" s="109">
        <f t="shared" si="0"/>
        <v>1.4E-2</v>
      </c>
      <c r="J13" s="109">
        <f t="shared" si="0"/>
        <v>7.0000000000000007E-2</v>
      </c>
      <c r="K13" s="109">
        <f t="shared" si="0"/>
        <v>6.4000000000000001E-2</v>
      </c>
      <c r="L13" s="90"/>
    </row>
    <row r="14" spans="1:12">
      <c r="A14" s="89" t="s">
        <v>247</v>
      </c>
      <c r="B14" s="114">
        <v>0.10299999999999999</v>
      </c>
      <c r="C14" s="115">
        <v>0.115</v>
      </c>
      <c r="D14" s="116">
        <v>6.4000000000000001E-2</v>
      </c>
      <c r="E14" s="125">
        <v>6.9000000000000006E-2</v>
      </c>
      <c r="F14" s="116"/>
      <c r="G14" s="46" t="str">
        <f t="shared" si="0"/>
        <v xml:space="preserve">Difficultés d'approvisionnement </v>
      </c>
      <c r="H14" s="109">
        <f t="shared" si="0"/>
        <v>3.9E-2</v>
      </c>
      <c r="I14" s="109">
        <f t="shared" si="0"/>
        <v>2.8000000000000001E-2</v>
      </c>
      <c r="J14" s="109">
        <f t="shared" si="0"/>
        <v>3.1E-2</v>
      </c>
      <c r="K14" s="109">
        <f t="shared" si="0"/>
        <v>3.1E-2</v>
      </c>
      <c r="L14" s="90"/>
    </row>
    <row r="15" spans="1:12">
      <c r="A15" s="89" t="s">
        <v>248</v>
      </c>
      <c r="B15" s="114">
        <v>2.3E-2</v>
      </c>
      <c r="C15" s="115">
        <v>1.9E-2</v>
      </c>
      <c r="D15" s="116">
        <v>7.5999999999999998E-2</v>
      </c>
      <c r="E15" s="125">
        <v>7.0000000000000007E-2</v>
      </c>
      <c r="F15" s="116"/>
      <c r="G15" s="46" t="str">
        <f t="shared" si="0"/>
        <v xml:space="preserve">Difficultés de trésorerie </v>
      </c>
      <c r="H15" s="109">
        <f t="shared" si="0"/>
        <v>0.10299999999999999</v>
      </c>
      <c r="I15" s="109">
        <f t="shared" si="0"/>
        <v>0.115</v>
      </c>
      <c r="J15" s="109">
        <f t="shared" si="0"/>
        <v>6.4000000000000001E-2</v>
      </c>
      <c r="K15" s="109">
        <f t="shared" si="0"/>
        <v>6.9000000000000006E-2</v>
      </c>
    </row>
    <row r="16" spans="1:12">
      <c r="A16" s="138" t="s">
        <v>265</v>
      </c>
      <c r="B16" s="114">
        <v>9.7000000000000003E-2</v>
      </c>
      <c r="C16" s="115">
        <v>6.3E-2</v>
      </c>
      <c r="D16" s="116">
        <v>0.11</v>
      </c>
      <c r="E16" s="125">
        <v>0.106</v>
      </c>
      <c r="F16" s="116"/>
      <c r="G16" s="46" t="str">
        <f t="shared" ref="G16:G23" si="1">A15</f>
        <v xml:space="preserve">Manque de main d’œuvre qualifiée </v>
      </c>
      <c r="H16" s="109">
        <f t="shared" ref="H16:H23" si="2">B15</f>
        <v>2.3E-2</v>
      </c>
      <c r="I16" s="109">
        <f t="shared" ref="I16:I23" si="3">C15</f>
        <v>1.9E-2</v>
      </c>
      <c r="J16" s="109">
        <f t="shared" ref="J16:J23" si="4">D15</f>
        <v>7.5999999999999998E-2</v>
      </c>
      <c r="K16" s="109">
        <f t="shared" ref="K16:K23" si="5">E15</f>
        <v>7.0000000000000007E-2</v>
      </c>
    </row>
    <row r="17" spans="1:11">
      <c r="A17" s="134" t="s">
        <v>253</v>
      </c>
      <c r="B17" s="114">
        <v>0.126</v>
      </c>
      <c r="C17" s="115">
        <v>0.14599999999999999</v>
      </c>
      <c r="D17" s="116">
        <v>0.123</v>
      </c>
      <c r="E17" s="125">
        <v>0.125</v>
      </c>
      <c r="F17" s="116"/>
      <c r="G17" s="46" t="str">
        <f t="shared" si="1"/>
        <v xml:space="preserve">Coût de l'énergie </v>
      </c>
      <c r="H17" s="109">
        <f t="shared" si="2"/>
        <v>9.7000000000000003E-2</v>
      </c>
      <c r="I17" s="109">
        <f t="shared" si="3"/>
        <v>6.3E-2</v>
      </c>
      <c r="J17" s="109">
        <f t="shared" si="4"/>
        <v>0.11</v>
      </c>
      <c r="K17" s="109">
        <f t="shared" si="5"/>
        <v>0.106</v>
      </c>
    </row>
    <row r="18" spans="1:11">
      <c r="A18" s="89" t="s">
        <v>249</v>
      </c>
      <c r="B18" s="114">
        <v>0.14499999999999999</v>
      </c>
      <c r="C18" s="115">
        <v>0.13800000000000001</v>
      </c>
      <c r="D18" s="116">
        <v>0.158</v>
      </c>
      <c r="E18" s="125">
        <v>0.156</v>
      </c>
      <c r="F18" s="116"/>
      <c r="G18" s="46" t="str">
        <f t="shared" si="1"/>
        <v xml:space="preserve">Concurrence déloyale </v>
      </c>
      <c r="H18" s="109">
        <f t="shared" si="2"/>
        <v>0.126</v>
      </c>
      <c r="I18" s="109">
        <f t="shared" si="3"/>
        <v>0.14599999999999999</v>
      </c>
      <c r="J18" s="109">
        <f t="shared" si="4"/>
        <v>0.123</v>
      </c>
      <c r="K18" s="109">
        <f t="shared" si="5"/>
        <v>0.125</v>
      </c>
    </row>
    <row r="19" spans="1:11">
      <c r="A19" s="134" t="s">
        <v>254</v>
      </c>
      <c r="B19" s="114">
        <v>0.06</v>
      </c>
      <c r="C19" s="115">
        <v>5.8000000000000003E-2</v>
      </c>
      <c r="D19" s="116">
        <v>3.4000000000000002E-2</v>
      </c>
      <c r="E19" s="125">
        <v>3.6999999999999998E-2</v>
      </c>
      <c r="F19" s="116"/>
      <c r="G19" s="46" t="str">
        <f t="shared" si="1"/>
        <v xml:space="preserve">Insécurité </v>
      </c>
      <c r="H19" s="109">
        <f t="shared" si="2"/>
        <v>0.14499999999999999</v>
      </c>
      <c r="I19" s="109">
        <f t="shared" si="3"/>
        <v>0.13800000000000001</v>
      </c>
      <c r="J19" s="109">
        <f t="shared" si="4"/>
        <v>0.158</v>
      </c>
      <c r="K19" s="109">
        <f t="shared" si="5"/>
        <v>0.156</v>
      </c>
    </row>
    <row r="20" spans="1:11">
      <c r="A20" s="89" t="s">
        <v>250</v>
      </c>
      <c r="B20" s="114">
        <v>0.129</v>
      </c>
      <c r="C20" s="115">
        <v>0.13400000000000001</v>
      </c>
      <c r="D20" s="116">
        <v>9.9000000000000005E-2</v>
      </c>
      <c r="E20" s="125">
        <v>0.10199999999999999</v>
      </c>
      <c r="F20" s="116"/>
      <c r="G20" s="46" t="str">
        <f t="shared" si="1"/>
        <v>Trop d'importation des produits similaires</v>
      </c>
      <c r="H20" s="109">
        <f t="shared" si="2"/>
        <v>0.06</v>
      </c>
      <c r="I20" s="109">
        <f t="shared" si="3"/>
        <v>5.8000000000000003E-2</v>
      </c>
      <c r="J20" s="109">
        <f t="shared" si="4"/>
        <v>3.4000000000000002E-2</v>
      </c>
      <c r="K20" s="109">
        <f t="shared" si="5"/>
        <v>3.6999999999999998E-2</v>
      </c>
    </row>
    <row r="21" spans="1:11">
      <c r="A21" s="138" t="s">
        <v>266</v>
      </c>
      <c r="B21" s="114">
        <v>0.06</v>
      </c>
      <c r="C21" s="115">
        <v>7.1999999999999995E-2</v>
      </c>
      <c r="D21" s="116">
        <v>5.3999999999999999E-2</v>
      </c>
      <c r="E21" s="125">
        <v>5.5E-2</v>
      </c>
      <c r="F21" s="116"/>
      <c r="G21" s="46" t="str">
        <f t="shared" si="1"/>
        <v>Pression fiscale élevée</v>
      </c>
      <c r="H21" s="109">
        <f t="shared" si="2"/>
        <v>0.129</v>
      </c>
      <c r="I21" s="109">
        <f t="shared" si="3"/>
        <v>0.13400000000000001</v>
      </c>
      <c r="J21" s="109">
        <f t="shared" si="4"/>
        <v>9.9000000000000005E-2</v>
      </c>
      <c r="K21" s="109">
        <f t="shared" si="5"/>
        <v>0.10199999999999999</v>
      </c>
    </row>
    <row r="22" spans="1:11">
      <c r="A22" s="136" t="s">
        <v>260</v>
      </c>
      <c r="B22" s="114">
        <v>3.9E-2</v>
      </c>
      <c r="C22" s="115">
        <v>3.7999999999999999E-2</v>
      </c>
      <c r="D22" s="116">
        <v>1.9E-2</v>
      </c>
      <c r="E22" s="125">
        <v>2.1000000000000001E-2</v>
      </c>
      <c r="F22" s="116"/>
      <c r="G22" s="46" t="str">
        <f t="shared" si="1"/>
        <v>Difficulté d'accès au financement</v>
      </c>
      <c r="H22" s="109">
        <f t="shared" si="2"/>
        <v>0.06</v>
      </c>
      <c r="I22" s="109">
        <f t="shared" si="3"/>
        <v>7.1999999999999995E-2</v>
      </c>
      <c r="J22" s="109">
        <f t="shared" si="4"/>
        <v>5.3999999999999999E-2</v>
      </c>
      <c r="K22" s="109">
        <f t="shared" si="5"/>
        <v>5.5E-2</v>
      </c>
    </row>
    <row r="23" spans="1:11" ht="15" thickBot="1">
      <c r="A23" s="50"/>
      <c r="B23" s="93"/>
      <c r="C23" s="64"/>
      <c r="D23" s="63"/>
      <c r="E23" s="128"/>
      <c r="F23" s="116"/>
      <c r="G23" s="46" t="str">
        <f t="shared" si="1"/>
        <v xml:space="preserve">Autres </v>
      </c>
      <c r="H23" s="109">
        <f t="shared" si="2"/>
        <v>3.9E-2</v>
      </c>
      <c r="I23" s="109">
        <f t="shared" si="3"/>
        <v>3.7999999999999999E-2</v>
      </c>
      <c r="J23" s="109">
        <f t="shared" si="4"/>
        <v>1.9E-2</v>
      </c>
      <c r="K23" s="109">
        <f t="shared" si="5"/>
        <v>2.1000000000000001E-2</v>
      </c>
    </row>
    <row r="24" spans="1:11">
      <c r="A24" s="123" t="s">
        <v>231</v>
      </c>
      <c r="B24" s="48"/>
      <c r="C24" s="48"/>
      <c r="D24" s="48"/>
      <c r="E24" s="48"/>
      <c r="F24" s="116"/>
    </row>
    <row r="25" spans="1:11">
      <c r="B25" s="48"/>
      <c r="C25" s="48"/>
      <c r="D25" s="48"/>
      <c r="E25" s="48"/>
      <c r="F25" s="116"/>
    </row>
    <row r="26" spans="1:11">
      <c r="B26" s="48"/>
      <c r="C26" s="48"/>
      <c r="D26" s="48"/>
      <c r="E26" s="48"/>
      <c r="F26" s="116"/>
      <c r="H26" s="135" t="s">
        <v>16</v>
      </c>
      <c r="I26" s="135" t="s">
        <v>17</v>
      </c>
    </row>
    <row r="27" spans="1:11">
      <c r="F27" s="48"/>
      <c r="G27" s="108" t="str">
        <f t="shared" ref="G27:I29" si="6">A5</f>
        <v xml:space="preserve">      Bonne</v>
      </c>
      <c r="H27" s="108">
        <f t="shared" si="6"/>
        <v>1.38897637795276E-2</v>
      </c>
      <c r="I27" s="108">
        <f t="shared" si="6"/>
        <v>1.4726780883679E-2</v>
      </c>
    </row>
    <row r="28" spans="1:11">
      <c r="F28" s="48"/>
      <c r="G28" s="108" t="str">
        <f t="shared" si="6"/>
        <v xml:space="preserve">      Moyenne</v>
      </c>
      <c r="H28" s="108">
        <f t="shared" si="6"/>
        <v>0.319464566929134</v>
      </c>
      <c r="I28" s="108">
        <f t="shared" si="6"/>
        <v>0.329302975653742</v>
      </c>
    </row>
    <row r="29" spans="1:11">
      <c r="F29" s="48"/>
      <c r="G29" s="108" t="str">
        <f t="shared" si="6"/>
        <v xml:space="preserve">      Médiocre</v>
      </c>
      <c r="H29" s="108">
        <f t="shared" si="6"/>
        <v>0.63429921259842503</v>
      </c>
      <c r="I29" s="108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T160"/>
  <sheetViews>
    <sheetView topLeftCell="A25" zoomScaleNormal="100" zoomScaleSheetLayoutView="51" zoomScalePageLayoutView="80" workbookViewId="0">
      <selection activeCell="G29" sqref="G29"/>
    </sheetView>
  </sheetViews>
  <sheetFormatPr baseColWidth="10" defaultColWidth="9.33203125" defaultRowHeight="13.2"/>
  <cols>
    <col min="1" max="1" width="2.44140625" style="215" customWidth="1"/>
    <col min="2" max="2" width="1.33203125" style="215" customWidth="1"/>
    <col min="3" max="3" width="31" style="214" customWidth="1"/>
    <col min="4" max="4" width="9.6640625" style="215" bestFit="1" customWidth="1"/>
    <col min="5" max="5" width="9.6640625" style="215" customWidth="1"/>
    <col min="6" max="14" width="9.6640625" style="215" bestFit="1" customWidth="1"/>
    <col min="15" max="15" width="10.44140625" style="215" customWidth="1"/>
    <col min="16" max="16" width="8.6640625" style="215" customWidth="1"/>
    <col min="17" max="17" width="8.6640625" style="215" bestFit="1" customWidth="1"/>
    <col min="18" max="16384" width="9.33203125" style="33"/>
  </cols>
  <sheetData>
    <row r="1" spans="2:20" ht="26.7" customHeight="1">
      <c r="B1" s="803" t="s">
        <v>318</v>
      </c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  <c r="T1" s="803"/>
    </row>
    <row r="2" spans="2:20" ht="16.5" customHeight="1">
      <c r="C2" s="215"/>
    </row>
    <row r="3" spans="2:20" ht="16.5" customHeight="1"/>
    <row r="4" spans="2:20" ht="16.5" customHeight="1">
      <c r="B4" s="636"/>
      <c r="C4" s="637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  <c r="P4" s="644"/>
      <c r="Q4" s="644"/>
      <c r="R4" s="644"/>
      <c r="S4" s="644"/>
      <c r="T4" s="644"/>
    </row>
    <row r="5" spans="2:20" ht="16.5" customHeight="1" thickBot="1">
      <c r="B5" s="638"/>
      <c r="C5" s="639"/>
      <c r="D5" s="645">
        <v>2007</v>
      </c>
      <c r="E5" s="645">
        <v>2008</v>
      </c>
      <c r="F5" s="645">
        <v>2009</v>
      </c>
      <c r="G5" s="645">
        <v>2010</v>
      </c>
      <c r="H5" s="645">
        <v>2011</v>
      </c>
      <c r="I5" s="645">
        <v>2012</v>
      </c>
      <c r="J5" s="645">
        <v>2013</v>
      </c>
      <c r="K5" s="645">
        <v>2014</v>
      </c>
      <c r="L5" s="645">
        <v>2015</v>
      </c>
      <c r="M5" s="645">
        <v>2016</v>
      </c>
      <c r="N5" s="645">
        <v>2017</v>
      </c>
      <c r="O5" s="645">
        <v>2018</v>
      </c>
      <c r="P5" s="645">
        <v>2019</v>
      </c>
      <c r="Q5" s="645">
        <v>2020</v>
      </c>
      <c r="R5" s="645">
        <v>2021</v>
      </c>
      <c r="S5" s="645">
        <v>2022</v>
      </c>
      <c r="T5" s="645">
        <v>2023</v>
      </c>
    </row>
    <row r="6" spans="2:20" ht="16.5" customHeight="1" thickTop="1">
      <c r="B6" s="640"/>
      <c r="C6" s="641"/>
      <c r="R6" s="215"/>
    </row>
    <row r="7" spans="2:20" ht="16.5" customHeight="1">
      <c r="B7" s="640"/>
      <c r="C7" s="641" t="s">
        <v>98</v>
      </c>
      <c r="D7" s="216">
        <v>4483.4494526448307</v>
      </c>
      <c r="E7" s="216">
        <v>4586.0839819251314</v>
      </c>
      <c r="F7" s="216">
        <v>4837.0669162563363</v>
      </c>
      <c r="G7" s="216">
        <v>4725.4388535045318</v>
      </c>
      <c r="H7" s="216">
        <v>4814.1504615865988</v>
      </c>
      <c r="I7" s="216">
        <v>4914.1823590422091</v>
      </c>
      <c r="J7" s="216">
        <v>4666.5617531630423</v>
      </c>
      <c r="K7" s="216">
        <v>4740.5677119252377</v>
      </c>
      <c r="L7" s="216">
        <v>4668.0845515898727</v>
      </c>
      <c r="M7" s="216">
        <v>4730.8920152210248</v>
      </c>
      <c r="N7" s="216">
        <v>4792.0579882601514</v>
      </c>
      <c r="O7" s="216">
        <v>4809.038612096715</v>
      </c>
      <c r="P7" s="217">
        <v>5094.349751837085</v>
      </c>
      <c r="Q7" s="217">
        <v>5024.5653358013114</v>
      </c>
      <c r="R7" s="217">
        <v>4897.5687081992328</v>
      </c>
      <c r="S7" s="217">
        <v>4994.9030379396736</v>
      </c>
      <c r="T7" s="217">
        <v>5258.9441823367979</v>
      </c>
    </row>
    <row r="8" spans="2:20" ht="16.5" customHeight="1">
      <c r="B8" s="640"/>
      <c r="C8" s="641" t="s">
        <v>99</v>
      </c>
      <c r="D8" s="216">
        <v>1735.3916995681498</v>
      </c>
      <c r="E8" s="216">
        <v>1859.145579969646</v>
      </c>
      <c r="F8" s="216">
        <v>1753.8476768961325</v>
      </c>
      <c r="G8" s="216">
        <v>1785.3117930012777</v>
      </c>
      <c r="H8" s="216">
        <v>1795.1828216137378</v>
      </c>
      <c r="I8" s="216">
        <v>1959.4217363921662</v>
      </c>
      <c r="J8" s="216">
        <v>2494.1596369232388</v>
      </c>
      <c r="K8" s="216">
        <v>2667.6690405357645</v>
      </c>
      <c r="L8" s="216">
        <v>2846.2663118264991</v>
      </c>
      <c r="M8" s="216">
        <v>2982.5081859798879</v>
      </c>
      <c r="N8" s="216">
        <v>3155.5499314611134</v>
      </c>
      <c r="O8" s="216">
        <v>3218.3387496583159</v>
      </c>
      <c r="P8" s="217">
        <v>3436.316215725275</v>
      </c>
      <c r="Q8" s="217">
        <v>2423.3261168466402</v>
      </c>
      <c r="R8" s="217">
        <v>2916.1175479208732</v>
      </c>
      <c r="S8" s="217">
        <v>3186.7257163784534</v>
      </c>
      <c r="T8" s="217">
        <v>3243.776250407519</v>
      </c>
    </row>
    <row r="9" spans="2:20" ht="16.5" customHeight="1">
      <c r="B9" s="640"/>
      <c r="C9" s="641" t="s">
        <v>50</v>
      </c>
      <c r="D9" s="216">
        <v>8958.8379843299099</v>
      </c>
      <c r="E9" s="216">
        <v>9658.1105230507164</v>
      </c>
      <c r="F9" s="216">
        <v>9105.2007011975056</v>
      </c>
      <c r="G9" s="216">
        <v>9156.4646704627885</v>
      </c>
      <c r="H9" s="216">
        <v>9252.54250645297</v>
      </c>
      <c r="I9" s="216">
        <v>9496.4629047790186</v>
      </c>
      <c r="J9" s="216">
        <v>9534.5457285411121</v>
      </c>
      <c r="K9" s="216">
        <v>9816.6294660812837</v>
      </c>
      <c r="L9" s="216">
        <v>10061.403016740796</v>
      </c>
      <c r="M9" s="216">
        <v>10519.553020678253</v>
      </c>
      <c r="N9" s="216">
        <v>11052.002710767463</v>
      </c>
      <c r="O9" s="216">
        <v>11145.300512782567</v>
      </c>
      <c r="P9" s="217">
        <v>11699.835287999726</v>
      </c>
      <c r="Q9" s="217">
        <v>11034.610751446578</v>
      </c>
      <c r="R9" s="217">
        <v>11833.452567475337</v>
      </c>
      <c r="S9" s="217">
        <v>12254.020237185996</v>
      </c>
      <c r="T9" s="217">
        <v>12740.697712611567</v>
      </c>
    </row>
    <row r="10" spans="2:20" ht="16.5" customHeight="1">
      <c r="B10" s="640"/>
      <c r="C10" s="641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7"/>
      <c r="Q10" s="217"/>
      <c r="R10" s="217"/>
      <c r="S10" s="217"/>
      <c r="T10" s="217"/>
    </row>
    <row r="11" spans="2:20" ht="16.5" customHeight="1">
      <c r="B11" s="640"/>
      <c r="C11" s="641" t="s">
        <v>294</v>
      </c>
      <c r="D11" s="216">
        <v>-253.51763578791349</v>
      </c>
      <c r="E11" s="216">
        <v>-295.82372357344138</v>
      </c>
      <c r="F11" s="216">
        <v>-277.77447039616084</v>
      </c>
      <c r="G11" s="216">
        <v>-294.97812219689899</v>
      </c>
      <c r="H11" s="216">
        <v>-313.73420146717422</v>
      </c>
      <c r="I11" s="216">
        <v>-338.62757146181627</v>
      </c>
      <c r="J11" s="216">
        <v>-336.62701888642232</v>
      </c>
      <c r="K11" s="216">
        <v>-357.5765320504845</v>
      </c>
      <c r="L11" s="216">
        <v>-356.76326108836912</v>
      </c>
      <c r="M11" s="216">
        <v>-423.10358158936913</v>
      </c>
      <c r="N11" s="216">
        <v>-492.29055463230259</v>
      </c>
      <c r="O11" s="216">
        <v>-448.29919781435615</v>
      </c>
      <c r="P11" s="217">
        <v>-556.7786277673315</v>
      </c>
      <c r="Q11" s="217">
        <v>-663.65604221722458</v>
      </c>
      <c r="R11" s="217">
        <v>-721.58622581377756</v>
      </c>
      <c r="S11" s="217">
        <v>-767.9035226548815</v>
      </c>
      <c r="T11" s="217">
        <v>-729.87511866734928</v>
      </c>
    </row>
    <row r="12" spans="2:20" ht="16.5" customHeight="1">
      <c r="B12" s="640"/>
      <c r="C12" s="641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7"/>
      <c r="Q12" s="217"/>
      <c r="R12" s="217"/>
      <c r="S12" s="217"/>
      <c r="T12" s="217"/>
    </row>
    <row r="13" spans="2:20" ht="16.5" customHeight="1">
      <c r="B13" s="640"/>
      <c r="C13" s="641" t="s">
        <v>312</v>
      </c>
      <c r="D13" s="216">
        <v>14924.161500754977</v>
      </c>
      <c r="E13" s="216">
        <v>15807.516361372052</v>
      </c>
      <c r="F13" s="216">
        <v>15418.340823953813</v>
      </c>
      <c r="G13" s="216">
        <v>15372.2371947717</v>
      </c>
      <c r="H13" s="216">
        <v>15548.141588186132</v>
      </c>
      <c r="I13" s="216">
        <v>16031.439428751577</v>
      </c>
      <c r="J13" s="216">
        <v>16358.640099740973</v>
      </c>
      <c r="K13" s="216">
        <v>16867.289686491804</v>
      </c>
      <c r="L13" s="216">
        <v>17218.990619068798</v>
      </c>
      <c r="M13" s="216">
        <v>17809.849640289794</v>
      </c>
      <c r="N13" s="216">
        <v>18507.320075856427</v>
      </c>
      <c r="O13" s="216">
        <v>18724.378676723245</v>
      </c>
      <c r="P13" s="217">
        <v>19673.722627794752</v>
      </c>
      <c r="Q13" s="217">
        <v>17818.846161877304</v>
      </c>
      <c r="R13" s="217">
        <v>18925.552597781665</v>
      </c>
      <c r="S13" s="217">
        <v>19667.745468849243</v>
      </c>
      <c r="T13" s="217">
        <v>20513.543026688534</v>
      </c>
    </row>
    <row r="14" spans="2:20" ht="8.25" customHeight="1">
      <c r="B14" s="640"/>
      <c r="C14" s="641"/>
      <c r="D14" s="216"/>
      <c r="E14" s="216"/>
      <c r="F14" s="216"/>
      <c r="G14" s="216"/>
      <c r="H14" s="216"/>
      <c r="I14" s="216"/>
      <c r="J14" s="216"/>
      <c r="K14" s="216"/>
      <c r="L14" s="216"/>
      <c r="M14" s="216"/>
      <c r="N14" s="216"/>
      <c r="O14" s="216"/>
      <c r="P14" s="217"/>
      <c r="Q14" s="217"/>
      <c r="R14" s="217"/>
      <c r="S14" s="217"/>
      <c r="T14" s="217"/>
    </row>
    <row r="15" spans="2:20" ht="21" customHeight="1">
      <c r="B15" s="640"/>
      <c r="C15" s="641" t="s">
        <v>313</v>
      </c>
      <c r="D15" s="216">
        <v>1049.9266788587063</v>
      </c>
      <c r="E15" s="216">
        <v>1238.8536597031159</v>
      </c>
      <c r="F15" s="216">
        <v>949.80380490336711</v>
      </c>
      <c r="G15" s="216">
        <v>1097.2654913390825</v>
      </c>
      <c r="H15" s="216">
        <v>1181.3201835247171</v>
      </c>
      <c r="I15" s="216">
        <v>1201.7712157393826</v>
      </c>
      <c r="J15" s="216">
        <v>1270.9992265002766</v>
      </c>
      <c r="K15" s="216">
        <v>1351.0391049202271</v>
      </c>
      <c r="L15" s="216">
        <v>1569.9905339011748</v>
      </c>
      <c r="M15" s="216">
        <v>1729.4029741324814</v>
      </c>
      <c r="N15" s="216">
        <v>1800.4714455287296</v>
      </c>
      <c r="O15" s="216">
        <v>2232.116106177144</v>
      </c>
      <c r="P15" s="217">
        <v>2207.2117863283215</v>
      </c>
      <c r="Q15" s="217">
        <v>2500.2990060694128</v>
      </c>
      <c r="R15" s="217">
        <v>2338.5716880625464</v>
      </c>
      <c r="S15" s="217">
        <v>2480.1366151814991</v>
      </c>
      <c r="T15" s="217">
        <v>2565.2247643621804</v>
      </c>
    </row>
    <row r="16" spans="2:20" ht="12" customHeight="1">
      <c r="B16" s="640"/>
      <c r="C16" s="641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7"/>
      <c r="Q16" s="217"/>
      <c r="R16" s="217"/>
      <c r="S16" s="217"/>
      <c r="T16" s="217"/>
    </row>
    <row r="17" spans="1:20" ht="16.5" customHeight="1">
      <c r="B17" s="640"/>
      <c r="C17" s="641" t="s">
        <v>295</v>
      </c>
      <c r="D17" s="216">
        <v>15974.088179613684</v>
      </c>
      <c r="E17" s="216">
        <v>17046.37002107517</v>
      </c>
      <c r="F17" s="216">
        <v>16368.144628857179</v>
      </c>
      <c r="G17" s="216">
        <v>16469.502686110784</v>
      </c>
      <c r="H17" s="216">
        <v>16729.461771710849</v>
      </c>
      <c r="I17" s="216">
        <v>17233.210644490959</v>
      </c>
      <c r="J17" s="216">
        <v>17629.639326241249</v>
      </c>
      <c r="K17" s="216">
        <v>18218.32879141203</v>
      </c>
      <c r="L17" s="216">
        <v>18788.981152969973</v>
      </c>
      <c r="M17" s="216">
        <v>19539.252614422276</v>
      </c>
      <c r="N17" s="216">
        <v>20307.791521385159</v>
      </c>
      <c r="O17" s="216">
        <v>20956.49478290039</v>
      </c>
      <c r="P17" s="217">
        <v>21880.934414123072</v>
      </c>
      <c r="Q17" s="217">
        <v>20319.145167946717</v>
      </c>
      <c r="R17" s="217">
        <v>21264.124285844213</v>
      </c>
      <c r="S17" s="217">
        <v>22147.882084030742</v>
      </c>
      <c r="T17" s="217">
        <v>23078.767791050715</v>
      </c>
    </row>
    <row r="18" spans="1:20" ht="16.5" customHeight="1">
      <c r="B18" s="640"/>
      <c r="C18" s="641"/>
      <c r="D18" s="216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7"/>
      <c r="Q18" s="217"/>
      <c r="R18" s="217"/>
      <c r="S18" s="217"/>
      <c r="T18" s="217"/>
    </row>
    <row r="19" spans="1:20" ht="26.4">
      <c r="B19" s="640"/>
      <c r="C19" s="641" t="s">
        <v>339</v>
      </c>
      <c r="D19" s="216">
        <v>1774.7724851904677</v>
      </c>
      <c r="E19" s="216">
        <v>3515.7575746738212</v>
      </c>
      <c r="F19" s="216">
        <v>3227.6562987446555</v>
      </c>
      <c r="G19" s="216">
        <v>2601.013734377495</v>
      </c>
      <c r="H19" s="216">
        <v>2510.8258875129086</v>
      </c>
      <c r="I19" s="216">
        <v>2488.3094842467681</v>
      </c>
      <c r="J19" s="216">
        <v>2774.9931942162175</v>
      </c>
      <c r="K19" s="216">
        <v>1524.8031997736816</v>
      </c>
      <c r="L19" s="216">
        <v>2071.1423416048528</v>
      </c>
      <c r="M19" s="216">
        <v>2530.7062970026627</v>
      </c>
      <c r="N19" s="216">
        <v>1802.2245616899236</v>
      </c>
      <c r="O19" s="216">
        <v>2775.0926697339964</v>
      </c>
      <c r="P19" s="217">
        <v>2322.3117652433266</v>
      </c>
      <c r="Q19" s="217">
        <v>3961.6533958508708</v>
      </c>
      <c r="R19" s="217">
        <v>3365.9541110632217</v>
      </c>
      <c r="S19" s="217">
        <v>3654.4364808754508</v>
      </c>
      <c r="T19" s="217">
        <v>2761.2488450576275</v>
      </c>
    </row>
    <row r="20" spans="1:20" ht="16.5" customHeight="1">
      <c r="B20" s="640"/>
      <c r="C20" s="642" t="s">
        <v>387</v>
      </c>
      <c r="D20" s="216">
        <v>6214.9631247560774</v>
      </c>
      <c r="E20" s="216">
        <v>8516.1047187609129</v>
      </c>
      <c r="F20" s="216">
        <v>6998.2442533325366</v>
      </c>
      <c r="G20" s="216">
        <v>6585.9592941294586</v>
      </c>
      <c r="H20" s="216">
        <v>6752.6277303352836</v>
      </c>
      <c r="I20" s="216">
        <v>6519.6541227572425</v>
      </c>
      <c r="J20" s="216">
        <v>7232.9501174101151</v>
      </c>
      <c r="K20" s="216">
        <v>7737.2085551596556</v>
      </c>
      <c r="L20" s="216">
        <v>8243.6697591989014</v>
      </c>
      <c r="M20" s="216">
        <v>8642.7354365817155</v>
      </c>
      <c r="N20" s="216">
        <v>10688.868667825396</v>
      </c>
      <c r="O20" s="216">
        <v>11879.397152527394</v>
      </c>
      <c r="P20" s="217">
        <v>12420.095341988133</v>
      </c>
      <c r="Q20" s="217">
        <v>10360.040541632219</v>
      </c>
      <c r="R20" s="217">
        <v>11424.689689190716</v>
      </c>
      <c r="S20" s="217">
        <v>13849.72284709863</v>
      </c>
      <c r="T20" s="217">
        <v>13198.060153959072</v>
      </c>
    </row>
    <row r="21" spans="1:20" ht="16.5" customHeight="1">
      <c r="B21" s="640"/>
      <c r="C21" s="642" t="s">
        <v>388</v>
      </c>
      <c r="D21" s="216">
        <v>4440.1906395656097</v>
      </c>
      <c r="E21" s="216">
        <v>5000.3471440870917</v>
      </c>
      <c r="F21" s="216">
        <v>3770.5879545878811</v>
      </c>
      <c r="G21" s="216">
        <v>3984.9455597519636</v>
      </c>
      <c r="H21" s="216">
        <v>4241.801842822375</v>
      </c>
      <c r="I21" s="216">
        <v>4031.3446385104744</v>
      </c>
      <c r="J21" s="216">
        <v>4457.9569231938976</v>
      </c>
      <c r="K21" s="216">
        <v>6212.405355385974</v>
      </c>
      <c r="L21" s="216">
        <v>6172.5274175940485</v>
      </c>
      <c r="M21" s="216">
        <v>6112.0291395790528</v>
      </c>
      <c r="N21" s="216">
        <v>8886.6441061354726</v>
      </c>
      <c r="O21" s="216">
        <v>9104.3044827933973</v>
      </c>
      <c r="P21" s="217">
        <v>10097.783576744807</v>
      </c>
      <c r="Q21" s="217">
        <v>6398.3871457813484</v>
      </c>
      <c r="R21" s="217">
        <v>8058.7355781274946</v>
      </c>
      <c r="S21" s="217">
        <v>10195.286366223179</v>
      </c>
      <c r="T21" s="217">
        <v>10436.811308901444</v>
      </c>
    </row>
    <row r="22" spans="1:20" ht="16.5" customHeight="1">
      <c r="B22" s="640"/>
      <c r="C22" s="641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7"/>
      <c r="Q22" s="217"/>
      <c r="R22" s="217"/>
      <c r="S22" s="217"/>
      <c r="T22" s="217"/>
    </row>
    <row r="23" spans="1:20" ht="16.5" customHeight="1">
      <c r="B23" s="640"/>
      <c r="C23" s="641" t="s">
        <v>296</v>
      </c>
      <c r="D23" s="216">
        <v>17748.860664804153</v>
      </c>
      <c r="E23" s="216">
        <v>20562.127595748992</v>
      </c>
      <c r="F23" s="216">
        <v>19595.800927601835</v>
      </c>
      <c r="G23" s="216">
        <v>19070.516420488279</v>
      </c>
      <c r="H23" s="216">
        <v>19240.287659223759</v>
      </c>
      <c r="I23" s="216">
        <v>19721.520128737728</v>
      </c>
      <c r="J23" s="216">
        <v>20404.632520457464</v>
      </c>
      <c r="K23" s="216">
        <v>19743.13199118571</v>
      </c>
      <c r="L23" s="216">
        <v>20860.123494574822</v>
      </c>
      <c r="M23" s="216">
        <v>22069.958911424899</v>
      </c>
      <c r="N23" s="216">
        <v>22110.016083075083</v>
      </c>
      <c r="O23" s="216">
        <v>23731.587452634383</v>
      </c>
      <c r="P23" s="217">
        <v>24203.246179366404</v>
      </c>
      <c r="Q23" s="217">
        <v>24280.798563797591</v>
      </c>
      <c r="R23" s="217">
        <v>24630.080379527441</v>
      </c>
      <c r="S23" s="217">
        <v>25802.31780754944</v>
      </c>
      <c r="T23" s="217">
        <v>25840.015618209622</v>
      </c>
    </row>
    <row r="24" spans="1:20" ht="16.5" customHeight="1">
      <c r="B24" s="640"/>
      <c r="C24" s="641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7"/>
      <c r="Q24" s="217"/>
      <c r="R24" s="217"/>
      <c r="S24" s="217"/>
      <c r="T24" s="217"/>
    </row>
    <row r="25" spans="1:20" ht="16.5" customHeight="1">
      <c r="B25" s="640"/>
      <c r="C25" s="641" t="s">
        <v>297</v>
      </c>
      <c r="D25" s="216">
        <v>13512.862929063798</v>
      </c>
      <c r="E25" s="216">
        <v>13669.34257385797</v>
      </c>
      <c r="F25" s="216">
        <v>13595.649582764945</v>
      </c>
      <c r="G25" s="216">
        <v>14004.381015208359</v>
      </c>
      <c r="H25" s="216">
        <v>14328.541642599414</v>
      </c>
      <c r="I25" s="216">
        <v>14695.133670274074</v>
      </c>
      <c r="J25" s="216">
        <v>15594.492474428691</v>
      </c>
      <c r="K25" s="216">
        <v>15309.086958628275</v>
      </c>
      <c r="L25" s="216">
        <v>15710.530363975702</v>
      </c>
      <c r="M25" s="216">
        <v>16208.819007669186</v>
      </c>
      <c r="N25" s="216">
        <v>16682.91014207435</v>
      </c>
      <c r="O25" s="216">
        <v>16264.975122606134</v>
      </c>
      <c r="P25" s="217">
        <v>16706.845887596664</v>
      </c>
      <c r="Q25" s="217">
        <v>17429.435018897046</v>
      </c>
      <c r="R25" s="217">
        <v>17817.33029053366</v>
      </c>
      <c r="S25" s="217">
        <v>17946.177283401856</v>
      </c>
      <c r="T25" s="217">
        <v>18639.217934712338</v>
      </c>
    </row>
    <row r="26" spans="1:20" s="222" customFormat="1" ht="39.6">
      <c r="A26" s="219"/>
      <c r="B26" s="640"/>
      <c r="C26" s="642" t="s">
        <v>340</v>
      </c>
      <c r="D26" s="220">
        <v>3039.7154022535533</v>
      </c>
      <c r="E26" s="220">
        <v>2553.7072061922831</v>
      </c>
      <c r="F26" s="220">
        <v>2199.1538329722057</v>
      </c>
      <c r="G26" s="220">
        <v>2085.852693652329</v>
      </c>
      <c r="H26" s="220">
        <v>2135.3544539130976</v>
      </c>
      <c r="I26" s="220">
        <v>2131.5403355986664</v>
      </c>
      <c r="J26" s="220">
        <v>2184.2112431897344</v>
      </c>
      <c r="K26" s="220">
        <v>2247.4319761593242</v>
      </c>
      <c r="L26" s="220">
        <v>2259.0693731531119</v>
      </c>
      <c r="M26" s="220">
        <v>2252.5441377373236</v>
      </c>
      <c r="N26" s="220">
        <v>2566.0062410546661</v>
      </c>
      <c r="O26" s="220">
        <v>1626.7680704031063</v>
      </c>
      <c r="P26" s="221">
        <v>1627.1466109889368</v>
      </c>
      <c r="Q26" s="221">
        <v>2021.9236799452647</v>
      </c>
      <c r="R26" s="221">
        <v>1969.6860023736258</v>
      </c>
      <c r="S26" s="221">
        <v>2081.6230135276969</v>
      </c>
      <c r="T26" s="221">
        <v>2058.6509170831491</v>
      </c>
    </row>
    <row r="27" spans="1:20" s="222" customFormat="1" ht="24.75" customHeight="1">
      <c r="A27" s="219"/>
      <c r="B27" s="640"/>
      <c r="C27" s="642" t="s">
        <v>341</v>
      </c>
      <c r="D27" s="220">
        <v>10473.147526810244</v>
      </c>
      <c r="E27" s="220">
        <v>11115.635367665687</v>
      </c>
      <c r="F27" s="220">
        <v>11396.495749792739</v>
      </c>
      <c r="G27" s="220">
        <v>11918.52832155603</v>
      </c>
      <c r="H27" s="220">
        <v>12193.187188686315</v>
      </c>
      <c r="I27" s="220">
        <v>12563.593334675406</v>
      </c>
      <c r="J27" s="220">
        <v>13410.281231238956</v>
      </c>
      <c r="K27" s="220">
        <v>13061.65498246895</v>
      </c>
      <c r="L27" s="220">
        <v>13451.46099082259</v>
      </c>
      <c r="M27" s="220">
        <v>13956.274869931864</v>
      </c>
      <c r="N27" s="220">
        <v>14116.903901019685</v>
      </c>
      <c r="O27" s="220">
        <v>14638.207052203028</v>
      </c>
      <c r="P27" s="221">
        <v>15079.699276607729</v>
      </c>
      <c r="Q27" s="221">
        <v>15407.511338951781</v>
      </c>
      <c r="R27" s="221">
        <v>15847.644288160036</v>
      </c>
      <c r="S27" s="221">
        <v>15864.554269874157</v>
      </c>
      <c r="T27" s="221">
        <v>16580.56701762919</v>
      </c>
    </row>
    <row r="28" spans="1:20" ht="12" customHeight="1">
      <c r="B28" s="640"/>
      <c r="C28" s="641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7"/>
      <c r="Q28" s="217"/>
      <c r="R28" s="217"/>
      <c r="S28" s="217"/>
      <c r="T28" s="217"/>
    </row>
    <row r="29" spans="1:20" ht="16.5" customHeight="1">
      <c r="B29" s="640"/>
      <c r="C29" s="641" t="s">
        <v>299</v>
      </c>
      <c r="D29" s="216">
        <v>4235.9977357044381</v>
      </c>
      <c r="E29" s="216">
        <v>6892.7860454990614</v>
      </c>
      <c r="F29" s="216">
        <v>6000.1523220413392</v>
      </c>
      <c r="G29" s="216">
        <v>5066.1347516923743</v>
      </c>
      <c r="H29" s="216">
        <v>4911.7457428747639</v>
      </c>
      <c r="I29" s="216">
        <v>5026.3858908917673</v>
      </c>
      <c r="J29" s="216">
        <v>4810.1413096886699</v>
      </c>
      <c r="K29" s="216">
        <v>4434.046185223373</v>
      </c>
      <c r="L29" s="216">
        <v>5149.5939214600221</v>
      </c>
      <c r="M29" s="216">
        <v>5861.14073000798</v>
      </c>
      <c r="N29" s="216">
        <v>5427.1084756397249</v>
      </c>
      <c r="O29" s="216">
        <v>7764.6860879294172</v>
      </c>
      <c r="P29" s="217">
        <v>8210.6848093635217</v>
      </c>
      <c r="Q29" s="217">
        <v>7286.1196255379318</v>
      </c>
      <c r="R29" s="217">
        <v>6812.750088993781</v>
      </c>
      <c r="S29" s="217">
        <v>7856.1405241475841</v>
      </c>
      <c r="T29" s="217">
        <v>7200.7976834972806</v>
      </c>
    </row>
    <row r="30" spans="1:20">
      <c r="B30" s="640"/>
      <c r="C30" s="642" t="s">
        <v>300</v>
      </c>
      <c r="D30" s="216">
        <v>4206.1956440841022</v>
      </c>
      <c r="E30" s="216">
        <v>6829.8704113672848</v>
      </c>
      <c r="F30" s="216">
        <v>5936.1121985147702</v>
      </c>
      <c r="G30" s="216">
        <v>4893.1027745972851</v>
      </c>
      <c r="H30" s="216">
        <v>4924.8418634023355</v>
      </c>
      <c r="I30" s="216">
        <v>5075.0075708382383</v>
      </c>
      <c r="J30" s="216">
        <v>4672.9625331652342</v>
      </c>
      <c r="K30" s="216">
        <v>4620.4669903392141</v>
      </c>
      <c r="L30" s="216">
        <v>4669.2273866587457</v>
      </c>
      <c r="M30" s="216">
        <v>5204.8841746665203</v>
      </c>
      <c r="N30" s="216">
        <v>5111.8424228775493</v>
      </c>
      <c r="O30" s="216">
        <v>5657.2520727533865</v>
      </c>
      <c r="P30" s="217">
        <v>6378.5855925324977</v>
      </c>
      <c r="Q30" s="217">
        <v>5721.6400924443033</v>
      </c>
      <c r="R30" s="217">
        <v>6194.7184712067346</v>
      </c>
      <c r="S30" s="217">
        <v>6465.4810300791351</v>
      </c>
      <c r="T30" s="217">
        <v>6678.9839233868388</v>
      </c>
    </row>
    <row r="31" spans="1:20" ht="16.5" customHeight="1" thickBot="1">
      <c r="B31" s="638"/>
      <c r="C31" s="643" t="s">
        <v>301</v>
      </c>
      <c r="D31" s="223">
        <v>29.802091620335592</v>
      </c>
      <c r="E31" s="223">
        <v>62.915634131777054</v>
      </c>
      <c r="F31" s="223">
        <v>64.040123526568692</v>
      </c>
      <c r="G31" s="223">
        <v>173.03197709508905</v>
      </c>
      <c r="H31" s="223">
        <v>-13.096120527571472</v>
      </c>
      <c r="I31" s="223">
        <v>-48.621679946470884</v>
      </c>
      <c r="J31" s="223">
        <v>137.17877652343546</v>
      </c>
      <c r="K31" s="223">
        <v>-186.4208051158412</v>
      </c>
      <c r="L31" s="223">
        <v>480.36653480127626</v>
      </c>
      <c r="M31" s="223">
        <v>656.25655534145994</v>
      </c>
      <c r="N31" s="223">
        <v>315.26605276217589</v>
      </c>
      <c r="O31" s="223">
        <v>2107.4340151760307</v>
      </c>
      <c r="P31" s="224">
        <v>1832.0992168310247</v>
      </c>
      <c r="Q31" s="224">
        <v>1564.4795330936286</v>
      </c>
      <c r="R31" s="224">
        <v>618.031617787046</v>
      </c>
      <c r="S31" s="224">
        <v>1390.6594940684495</v>
      </c>
      <c r="T31" s="224">
        <v>521.81376011044199</v>
      </c>
    </row>
    <row r="32" spans="1:20" ht="16.5" customHeight="1" thickTop="1">
      <c r="C32" s="214" t="s">
        <v>434</v>
      </c>
    </row>
    <row r="33" spans="2:20" ht="16.5" customHeight="1">
      <c r="C33" s="214" t="s">
        <v>306</v>
      </c>
    </row>
    <row r="34" spans="2:20" ht="16.5" customHeight="1">
      <c r="B34" s="803" t="s">
        <v>319</v>
      </c>
      <c r="C34" s="803"/>
      <c r="D34" s="803"/>
      <c r="E34" s="803"/>
      <c r="F34" s="803"/>
      <c r="G34" s="803"/>
      <c r="H34" s="803"/>
      <c r="I34" s="803"/>
      <c r="J34" s="803"/>
      <c r="K34" s="803"/>
      <c r="L34" s="803"/>
      <c r="M34" s="803"/>
      <c r="N34" s="803"/>
      <c r="O34" s="803"/>
      <c r="P34" s="803"/>
      <c r="Q34" s="803"/>
      <c r="R34" s="803"/>
      <c r="S34" s="803"/>
      <c r="T34" s="803"/>
    </row>
    <row r="35" spans="2:20" ht="11.7" customHeight="1">
      <c r="B35" s="803"/>
      <c r="C35" s="803"/>
      <c r="D35" s="803"/>
      <c r="E35" s="803"/>
      <c r="F35" s="803"/>
      <c r="G35" s="803"/>
      <c r="H35" s="803"/>
      <c r="I35" s="803"/>
      <c r="J35" s="803"/>
      <c r="K35" s="803"/>
      <c r="L35" s="803"/>
      <c r="M35" s="803"/>
      <c r="N35" s="803"/>
      <c r="O35" s="803"/>
      <c r="P35" s="803"/>
      <c r="Q35" s="803"/>
      <c r="R35" s="803"/>
      <c r="S35" s="803"/>
      <c r="T35" s="803"/>
    </row>
    <row r="36" spans="2:20" ht="16.5" customHeight="1"/>
    <row r="37" spans="2:20" ht="16.5" customHeight="1">
      <c r="B37" s="646"/>
      <c r="C37" s="647"/>
      <c r="D37" s="654"/>
      <c r="E37" s="654"/>
      <c r="F37" s="654"/>
      <c r="G37" s="654"/>
      <c r="H37" s="654"/>
      <c r="I37" s="654"/>
      <c r="J37" s="654"/>
      <c r="K37" s="654"/>
      <c r="L37" s="654"/>
      <c r="M37" s="654"/>
      <c r="N37" s="654"/>
      <c r="O37" s="654"/>
      <c r="P37" s="654"/>
      <c r="Q37" s="654"/>
      <c r="R37" s="654"/>
      <c r="S37" s="654"/>
      <c r="T37" s="654"/>
    </row>
    <row r="38" spans="2:20" ht="16.5" customHeight="1" thickBot="1">
      <c r="B38" s="648"/>
      <c r="C38" s="649"/>
      <c r="D38" s="645">
        <v>2007</v>
      </c>
      <c r="E38" s="645">
        <v>2008</v>
      </c>
      <c r="F38" s="645">
        <v>2009</v>
      </c>
      <c r="G38" s="645">
        <v>2010</v>
      </c>
      <c r="H38" s="645">
        <v>2011</v>
      </c>
      <c r="I38" s="645">
        <v>2012</v>
      </c>
      <c r="J38" s="645">
        <v>2013</v>
      </c>
      <c r="K38" s="645" t="s">
        <v>342</v>
      </c>
      <c r="L38" s="645" t="s">
        <v>343</v>
      </c>
      <c r="M38" s="645" t="s">
        <v>344</v>
      </c>
      <c r="N38" s="645">
        <v>2017</v>
      </c>
      <c r="O38" s="645">
        <v>2018</v>
      </c>
      <c r="P38" s="645">
        <v>2019</v>
      </c>
      <c r="Q38" s="645">
        <v>2020</v>
      </c>
      <c r="R38" s="645">
        <v>2021</v>
      </c>
      <c r="S38" s="645">
        <v>2022</v>
      </c>
      <c r="T38" s="645">
        <v>2023</v>
      </c>
    </row>
    <row r="39" spans="2:20" ht="16.5" customHeight="1" thickTop="1">
      <c r="B39" s="650"/>
      <c r="C39" s="651"/>
      <c r="R39" s="215"/>
    </row>
    <row r="40" spans="2:20" ht="16.5" customHeight="1">
      <c r="B40" s="650"/>
      <c r="C40" s="651" t="s">
        <v>98</v>
      </c>
      <c r="D40" s="216">
        <v>4483.4494526448307</v>
      </c>
      <c r="E40" s="216">
        <v>4956.7108863259164</v>
      </c>
      <c r="F40" s="216">
        <v>5731.2851157459882</v>
      </c>
      <c r="G40" s="216">
        <v>6066.6701208627137</v>
      </c>
      <c r="H40" s="216">
        <v>6795.9447301192404</v>
      </c>
      <c r="I40" s="216">
        <v>7116.4856372454869</v>
      </c>
      <c r="J40" s="216">
        <v>7263.7860188218747</v>
      </c>
      <c r="K40" s="216">
        <v>7815.7946401281642</v>
      </c>
      <c r="L40" s="216">
        <v>8550.9577761540022</v>
      </c>
      <c r="M40" s="216">
        <v>9459.6254985156465</v>
      </c>
      <c r="N40" s="216">
        <v>10080.002413338638</v>
      </c>
      <c r="O40" s="216">
        <v>11000.499065174465</v>
      </c>
      <c r="P40" s="740">
        <v>11715.77291524021</v>
      </c>
      <c r="Q40" s="740">
        <v>12207.117414973949</v>
      </c>
      <c r="R40" s="740">
        <v>12382.26418290847</v>
      </c>
      <c r="S40" s="741">
        <v>13524.49130839894</v>
      </c>
      <c r="T40" s="741">
        <v>15749.899767123969</v>
      </c>
    </row>
    <row r="41" spans="2:20" ht="16.5" customHeight="1">
      <c r="B41" s="650"/>
      <c r="C41" s="651" t="s">
        <v>99</v>
      </c>
      <c r="D41" s="216">
        <v>1735.3916995681498</v>
      </c>
      <c r="E41" s="216">
        <v>2125.5882928823999</v>
      </c>
      <c r="F41" s="216">
        <v>2089.0866881851607</v>
      </c>
      <c r="G41" s="216">
        <v>2366.402920630916</v>
      </c>
      <c r="H41" s="216">
        <v>2567.4618787139984</v>
      </c>
      <c r="I41" s="216">
        <v>2851.2514227925876</v>
      </c>
      <c r="J41" s="216">
        <v>3412.9851137854557</v>
      </c>
      <c r="K41" s="216">
        <v>4080.2967015507993</v>
      </c>
      <c r="L41" s="216">
        <v>4183.01536525142</v>
      </c>
      <c r="M41" s="216">
        <v>5031.0922710484556</v>
      </c>
      <c r="N41" s="216">
        <v>5548.6572300595699</v>
      </c>
      <c r="O41" s="216">
        <v>6776.355975162508</v>
      </c>
      <c r="P41" s="740">
        <v>7662.0193031966519</v>
      </c>
      <c r="Q41" s="740">
        <v>6190.7894774436463</v>
      </c>
      <c r="R41" s="740">
        <v>8244.8330583190982</v>
      </c>
      <c r="S41" s="741">
        <v>11073.597343827998</v>
      </c>
      <c r="T41" s="741">
        <v>12236.803401890333</v>
      </c>
    </row>
    <row r="42" spans="2:20" ht="16.5" customHeight="1">
      <c r="B42" s="650"/>
      <c r="C42" s="651" t="s">
        <v>50</v>
      </c>
      <c r="D42" s="216">
        <v>8958.8379843299099</v>
      </c>
      <c r="E42" s="216">
        <v>10373.31990267225</v>
      </c>
      <c r="F42" s="216">
        <v>10298.810965610677</v>
      </c>
      <c r="G42" s="216">
        <v>11562.323185604051</v>
      </c>
      <c r="H42" s="216">
        <v>13103.585783429366</v>
      </c>
      <c r="I42" s="216">
        <v>14489.960496556563</v>
      </c>
      <c r="J42" s="216">
        <v>15617.782730677569</v>
      </c>
      <c r="K42" s="216">
        <v>17106.928699292206</v>
      </c>
      <c r="L42" s="216">
        <v>18974.950089649785</v>
      </c>
      <c r="M42" s="216">
        <v>21473.550728379225</v>
      </c>
      <c r="N42" s="216">
        <v>23669.50200496196</v>
      </c>
      <c r="O42" s="216">
        <v>25445.627085579268</v>
      </c>
      <c r="P42" s="740">
        <v>29210.361334825695</v>
      </c>
      <c r="Q42" s="740">
        <v>28344.550731424712</v>
      </c>
      <c r="R42" s="740">
        <v>31260.646762374003</v>
      </c>
      <c r="S42" s="741">
        <v>33995.049240301865</v>
      </c>
      <c r="T42" s="741">
        <v>37953.561354895472</v>
      </c>
    </row>
    <row r="43" spans="2:20" ht="16.5" customHeight="1">
      <c r="B43" s="650"/>
      <c r="C43" s="651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  <c r="O43" s="216"/>
      <c r="P43" s="740"/>
      <c r="Q43" s="740"/>
      <c r="R43" s="740"/>
      <c r="S43" s="741"/>
      <c r="T43" s="741"/>
    </row>
    <row r="44" spans="2:20" ht="16.5" customHeight="1">
      <c r="B44" s="650"/>
      <c r="C44" s="651" t="s">
        <v>294</v>
      </c>
      <c r="D44" s="216">
        <v>-253.51763578791349</v>
      </c>
      <c r="E44" s="216">
        <v>-409.92760802320964</v>
      </c>
      <c r="F44" s="216">
        <v>-393.67215436594341</v>
      </c>
      <c r="G44" s="216">
        <v>-441.61538844030633</v>
      </c>
      <c r="H44" s="216">
        <v>-530.39797828123699</v>
      </c>
      <c r="I44" s="216">
        <v>-597.58566964031286</v>
      </c>
      <c r="J44" s="216">
        <v>-634.11647829688138</v>
      </c>
      <c r="K44" s="216">
        <v>-676.40026185185206</v>
      </c>
      <c r="L44" s="216">
        <v>-664.15022494960135</v>
      </c>
      <c r="M44" s="216">
        <v>-817.79120736747598</v>
      </c>
      <c r="N44" s="216">
        <v>-887.69592998164001</v>
      </c>
      <c r="O44" s="216">
        <v>-775.44343839727992</v>
      </c>
      <c r="P44" s="740">
        <v>-949.84794150216715</v>
      </c>
      <c r="Q44" s="740">
        <v>-1222.7382404649379</v>
      </c>
      <c r="R44" s="740">
        <v>-1290.6650322779817</v>
      </c>
      <c r="S44" s="741">
        <v>-1035.5516670776185</v>
      </c>
      <c r="T44" s="741">
        <v>-1026.6478519027887</v>
      </c>
    </row>
    <row r="45" spans="2:20" ht="16.5" customHeight="1">
      <c r="B45" s="650"/>
      <c r="C45" s="651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740"/>
      <c r="Q45" s="740"/>
      <c r="R45" s="740"/>
      <c r="S45" s="741"/>
      <c r="T45" s="741"/>
    </row>
    <row r="46" spans="2:20" ht="16.5" customHeight="1">
      <c r="B46" s="650"/>
      <c r="C46" s="651" t="s">
        <v>312</v>
      </c>
      <c r="D46" s="216">
        <v>14924.161500754977</v>
      </c>
      <c r="E46" s="216">
        <v>17045.691473857358</v>
      </c>
      <c r="F46" s="216">
        <v>17725.510615175881</v>
      </c>
      <c r="G46" s="216">
        <v>19553.780838657374</v>
      </c>
      <c r="H46" s="216">
        <v>21936.594413981366</v>
      </c>
      <c r="I46" s="216">
        <v>23860.111886954324</v>
      </c>
      <c r="J46" s="216">
        <v>25660.437384988018</v>
      </c>
      <c r="K46" s="216">
        <v>28326.619779119315</v>
      </c>
      <c r="L46" s="216">
        <v>31044.773006105606</v>
      </c>
      <c r="M46" s="216">
        <v>35146.477290575851</v>
      </c>
      <c r="N46" s="216">
        <v>38410.465718378531</v>
      </c>
      <c r="O46" s="216">
        <v>42447.038687518965</v>
      </c>
      <c r="P46" s="740">
        <v>47638.305611760392</v>
      </c>
      <c r="Q46" s="740">
        <v>45519.719383377364</v>
      </c>
      <c r="R46" s="740">
        <v>50597.078971323586</v>
      </c>
      <c r="S46" s="741">
        <v>57557.586225451181</v>
      </c>
      <c r="T46" s="741">
        <v>64913.616672006989</v>
      </c>
    </row>
    <row r="47" spans="2:20" ht="16.5" customHeight="1">
      <c r="B47" s="650"/>
      <c r="C47" s="651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740"/>
      <c r="Q47" s="740"/>
      <c r="R47" s="740"/>
      <c r="S47" s="741"/>
      <c r="T47" s="741"/>
    </row>
    <row r="48" spans="2:20" ht="16.5" customHeight="1">
      <c r="B48" s="650"/>
      <c r="C48" s="651" t="s">
        <v>313</v>
      </c>
      <c r="D48" s="216">
        <v>1049.9266788587063</v>
      </c>
      <c r="E48" s="216">
        <v>1276.8209931822403</v>
      </c>
      <c r="F48" s="216">
        <v>1087.0849803865499</v>
      </c>
      <c r="G48" s="216">
        <v>1309.5867224282101</v>
      </c>
      <c r="H48" s="216">
        <v>1457.1976505480498</v>
      </c>
      <c r="I48" s="216">
        <v>1555.3524122690201</v>
      </c>
      <c r="J48" s="216">
        <v>1757.2831535241901</v>
      </c>
      <c r="K48" s="216">
        <v>1913.9638540453202</v>
      </c>
      <c r="L48" s="216">
        <v>2171.4025756195301</v>
      </c>
      <c r="M48" s="216">
        <v>2491.1087049162052</v>
      </c>
      <c r="N48" s="216">
        <v>2648.3768335930286</v>
      </c>
      <c r="O48" s="216">
        <v>3439.2633291511102</v>
      </c>
      <c r="P48" s="740">
        <v>3396.9108945466814</v>
      </c>
      <c r="Q48" s="740">
        <v>3915.9299999999989</v>
      </c>
      <c r="R48" s="740">
        <v>4381.2264803929302</v>
      </c>
      <c r="S48" s="741">
        <v>5217.8653690341298</v>
      </c>
      <c r="T48" s="741">
        <v>5383.5639440150007</v>
      </c>
    </row>
    <row r="49" spans="2:20" ht="16.5" customHeight="1">
      <c r="B49" s="650"/>
      <c r="C49" s="651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  <c r="O49" s="216"/>
      <c r="P49" s="740"/>
      <c r="Q49" s="740"/>
      <c r="R49" s="740"/>
      <c r="S49" s="741"/>
      <c r="T49" s="741"/>
    </row>
    <row r="50" spans="2:20" ht="16.5" customHeight="1">
      <c r="B50" s="650"/>
      <c r="C50" s="651" t="s">
        <v>295</v>
      </c>
      <c r="D50" s="216">
        <v>15974.088179613684</v>
      </c>
      <c r="E50" s="216">
        <v>18322.5124670396</v>
      </c>
      <c r="F50" s="216">
        <v>18812.59559556243</v>
      </c>
      <c r="G50" s="216">
        <v>20863.367561085586</v>
      </c>
      <c r="H50" s="216">
        <v>23393.792064529414</v>
      </c>
      <c r="I50" s="216">
        <v>25415.464299223342</v>
      </c>
      <c r="J50" s="216">
        <v>27417.720538512211</v>
      </c>
      <c r="K50" s="216">
        <v>30240.583633164635</v>
      </c>
      <c r="L50" s="216">
        <v>33216.175581725132</v>
      </c>
      <c r="M50" s="216">
        <v>37637.585995492052</v>
      </c>
      <c r="N50" s="216">
        <v>41058.842551971553</v>
      </c>
      <c r="O50" s="216">
        <v>45886.302016670073</v>
      </c>
      <c r="P50" s="740">
        <v>51035.216506307072</v>
      </c>
      <c r="Q50" s="740">
        <v>49435.649383377364</v>
      </c>
      <c r="R50" s="740">
        <v>54978.305451716515</v>
      </c>
      <c r="S50" s="741">
        <v>62775.451594485312</v>
      </c>
      <c r="T50" s="741">
        <v>70297.180616021986</v>
      </c>
    </row>
    <row r="51" spans="2:20" ht="16.5" customHeight="1">
      <c r="B51" s="650"/>
      <c r="C51" s="651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740"/>
      <c r="Q51" s="740"/>
      <c r="R51" s="740"/>
      <c r="S51" s="741"/>
      <c r="T51" s="741"/>
    </row>
    <row r="52" spans="2:20" ht="16.5" customHeight="1">
      <c r="B52" s="650"/>
      <c r="C52" s="651" t="s">
        <v>339</v>
      </c>
      <c r="D52" s="216">
        <v>1774.7724851904677</v>
      </c>
      <c r="E52" s="216">
        <v>3470.8253209444047</v>
      </c>
      <c r="F52" s="216">
        <v>4074.815340613337</v>
      </c>
      <c r="G52" s="216">
        <v>2947.1871485204756</v>
      </c>
      <c r="H52" s="216">
        <v>2583.567174009564</v>
      </c>
      <c r="I52" s="216">
        <v>2310.3495440953366</v>
      </c>
      <c r="J52" s="216">
        <v>2693.3111325882937</v>
      </c>
      <c r="K52" s="216">
        <v>1634.6874876561487</v>
      </c>
      <c r="L52" s="216">
        <v>1474.4947911413001</v>
      </c>
      <c r="M52" s="216">
        <v>997.23027842948613</v>
      </c>
      <c r="N52" s="216">
        <v>1452.7192314646454</v>
      </c>
      <c r="O52" s="216">
        <v>2188.5276084677789</v>
      </c>
      <c r="P52" s="740">
        <v>2935.8113224403569</v>
      </c>
      <c r="Q52" s="740">
        <v>4314.0304176820555</v>
      </c>
      <c r="R52" s="740">
        <v>4965.9673352441187</v>
      </c>
      <c r="S52" s="741">
        <v>5938.8996360482161</v>
      </c>
      <c r="T52" s="741">
        <v>5010.0426070270369</v>
      </c>
    </row>
    <row r="53" spans="2:20" ht="16.5" customHeight="1">
      <c r="B53" s="650"/>
      <c r="C53" s="652" t="s">
        <v>387</v>
      </c>
      <c r="D53" s="216">
        <v>6214.9631247560774</v>
      </c>
      <c r="E53" s="216">
        <v>8547.4803852857731</v>
      </c>
      <c r="F53" s="216">
        <v>7908.0378069541002</v>
      </c>
      <c r="G53" s="216">
        <v>7510.9195578625286</v>
      </c>
      <c r="H53" s="216">
        <v>7898.5522038422596</v>
      </c>
      <c r="I53" s="216">
        <v>7846.0135696032612</v>
      </c>
      <c r="J53" s="216">
        <v>9074.008591212687</v>
      </c>
      <c r="K53" s="216">
        <v>10187.302731374908</v>
      </c>
      <c r="L53" s="216">
        <v>10904.781658458567</v>
      </c>
      <c r="M53" s="216">
        <v>11946.971117868605</v>
      </c>
      <c r="N53" s="216">
        <v>14140.981787439303</v>
      </c>
      <c r="O53" s="216">
        <v>16659.242666569022</v>
      </c>
      <c r="P53" s="740">
        <v>17442.266037324382</v>
      </c>
      <c r="Q53" s="740">
        <v>14271.395935522385</v>
      </c>
      <c r="R53" s="740">
        <v>17661.355365061998</v>
      </c>
      <c r="S53" s="741">
        <v>25112.590925426572</v>
      </c>
      <c r="T53" s="741">
        <v>23992.423669457014</v>
      </c>
    </row>
    <row r="54" spans="2:20" ht="16.5" customHeight="1">
      <c r="B54" s="650"/>
      <c r="C54" s="652" t="s">
        <v>388</v>
      </c>
      <c r="D54" s="216">
        <v>4440.1906395656097</v>
      </c>
      <c r="E54" s="216">
        <v>5076.6550643413684</v>
      </c>
      <c r="F54" s="216">
        <v>3833.2224663407633</v>
      </c>
      <c r="G54" s="216">
        <v>4563.732409342053</v>
      </c>
      <c r="H54" s="216">
        <v>5314.9850298326955</v>
      </c>
      <c r="I54" s="216">
        <v>5535.6640255079246</v>
      </c>
      <c r="J54" s="216">
        <v>6380.6974586243932</v>
      </c>
      <c r="K54" s="216">
        <v>8552.6152437187593</v>
      </c>
      <c r="L54" s="216">
        <v>9430.286867317267</v>
      </c>
      <c r="M54" s="216">
        <v>10949.740839439119</v>
      </c>
      <c r="N54" s="216">
        <v>12688.262555974658</v>
      </c>
      <c r="O54" s="216">
        <v>14470.715058101243</v>
      </c>
      <c r="P54" s="740">
        <v>14506.454714884025</v>
      </c>
      <c r="Q54" s="740">
        <v>9957.3655178403296</v>
      </c>
      <c r="R54" s="740">
        <v>12695.388029817879</v>
      </c>
      <c r="S54" s="741">
        <v>19173.691289378356</v>
      </c>
      <c r="T54" s="741">
        <v>18982.381062429977</v>
      </c>
    </row>
    <row r="55" spans="2:20" ht="16.5" customHeight="1">
      <c r="B55" s="650"/>
      <c r="C55" s="651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  <c r="O55" s="216"/>
      <c r="P55" s="740"/>
      <c r="Q55" s="740"/>
      <c r="R55" s="740"/>
      <c r="S55" s="741"/>
      <c r="T55" s="741"/>
    </row>
    <row r="56" spans="2:20" ht="16.5" customHeight="1">
      <c r="B56" s="650"/>
      <c r="C56" s="651" t="s">
        <v>296</v>
      </c>
      <c r="D56" s="216">
        <v>17748.860664804153</v>
      </c>
      <c r="E56" s="216">
        <v>21793.337787984005</v>
      </c>
      <c r="F56" s="216">
        <v>22887.410936175766</v>
      </c>
      <c r="G56" s="216">
        <v>23810.554709606062</v>
      </c>
      <c r="H56" s="216">
        <v>25977.359238538978</v>
      </c>
      <c r="I56" s="216">
        <v>27725.813843318676</v>
      </c>
      <c r="J56" s="216">
        <v>30111.031671100503</v>
      </c>
      <c r="K56" s="216">
        <v>31875.271120820787</v>
      </c>
      <c r="L56" s="216">
        <v>34690.670372866429</v>
      </c>
      <c r="M56" s="216">
        <v>38634.81627392154</v>
      </c>
      <c r="N56" s="216">
        <v>42511.561783436198</v>
      </c>
      <c r="O56" s="216">
        <v>48074.829625137849</v>
      </c>
      <c r="P56" s="740">
        <v>53971.027828747436</v>
      </c>
      <c r="Q56" s="740">
        <v>53749.679801059421</v>
      </c>
      <c r="R56" s="740">
        <v>59944.279746307933</v>
      </c>
      <c r="S56" s="741">
        <v>68714.348753281753</v>
      </c>
      <c r="T56" s="741">
        <v>75307.222835727836</v>
      </c>
    </row>
    <row r="57" spans="2:20" ht="16.5" customHeight="1">
      <c r="B57" s="650"/>
      <c r="C57" s="651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740"/>
      <c r="Q57" s="740"/>
      <c r="R57" s="740"/>
      <c r="S57" s="741"/>
      <c r="T57" s="741"/>
    </row>
    <row r="58" spans="2:20" ht="16.5" customHeight="1">
      <c r="B58" s="650"/>
      <c r="C58" s="651" t="s">
        <v>297</v>
      </c>
      <c r="D58" s="216">
        <v>13512.862929063798</v>
      </c>
      <c r="E58" s="216">
        <v>14694.078704735359</v>
      </c>
      <c r="F58" s="216">
        <v>15885.006907407096</v>
      </c>
      <c r="G58" s="216">
        <v>18171.730404396832</v>
      </c>
      <c r="H58" s="216">
        <v>20514.638775083462</v>
      </c>
      <c r="I58" s="216">
        <v>22599.796436623612</v>
      </c>
      <c r="J58" s="216">
        <v>25583.573083932417</v>
      </c>
      <c r="K58" s="216">
        <v>26888.394984933846</v>
      </c>
      <c r="L58" s="216">
        <v>29378.785477133868</v>
      </c>
      <c r="M58" s="216">
        <v>32475.055514001364</v>
      </c>
      <c r="N58" s="216">
        <v>36021.645256918979</v>
      </c>
      <c r="O58" s="216">
        <v>39289.389396611135</v>
      </c>
      <c r="P58" s="740">
        <v>43891.733648343376</v>
      </c>
      <c r="Q58" s="740">
        <v>47311.168168254801</v>
      </c>
      <c r="R58" s="740">
        <v>50933.758094375284</v>
      </c>
      <c r="S58" s="741">
        <v>54802.067754339056</v>
      </c>
      <c r="T58" s="741">
        <v>61312.210177782232</v>
      </c>
    </row>
    <row r="59" spans="2:20" ht="39.6">
      <c r="B59" s="650"/>
      <c r="C59" s="652" t="s">
        <v>340</v>
      </c>
      <c r="D59" s="216">
        <v>3039.7154022535533</v>
      </c>
      <c r="E59" s="216">
        <v>2579.2558856938931</v>
      </c>
      <c r="F59" s="216">
        <v>2353.1987240267472</v>
      </c>
      <c r="G59" s="216">
        <v>2736.454846911367</v>
      </c>
      <c r="H59" s="216">
        <v>3302.528221042855</v>
      </c>
      <c r="I59" s="216">
        <v>3814.2748549877178</v>
      </c>
      <c r="J59" s="216">
        <v>4289.9601635952386</v>
      </c>
      <c r="K59" s="216">
        <v>4778.0129583438174</v>
      </c>
      <c r="L59" s="216">
        <v>5029.0353408442479</v>
      </c>
      <c r="M59" s="216">
        <v>5555.7937083475945</v>
      </c>
      <c r="N59" s="216">
        <v>6619.7393930386088</v>
      </c>
      <c r="O59" s="216">
        <v>6242.0537316948939</v>
      </c>
      <c r="P59" s="740">
        <v>7709.440605150402</v>
      </c>
      <c r="Q59" s="740">
        <v>9256.316778799468</v>
      </c>
      <c r="R59" s="740">
        <v>9595.6773922953253</v>
      </c>
      <c r="S59" s="741">
        <v>10345.696516513779</v>
      </c>
      <c r="T59" s="741">
        <v>11000.7656005962</v>
      </c>
    </row>
    <row r="60" spans="2:20" ht="22.5" customHeight="1">
      <c r="B60" s="650"/>
      <c r="C60" s="652" t="s">
        <v>315</v>
      </c>
      <c r="D60" s="216">
        <v>10473.147526810244</v>
      </c>
      <c r="E60" s="216">
        <v>12114.822819041465</v>
      </c>
      <c r="F60" s="216">
        <v>13531.80818338035</v>
      </c>
      <c r="G60" s="216">
        <v>15435.275557485467</v>
      </c>
      <c r="H60" s="216">
        <v>17212.110554040606</v>
      </c>
      <c r="I60" s="216">
        <v>18785.521581635894</v>
      </c>
      <c r="J60" s="216">
        <v>21293.612920337178</v>
      </c>
      <c r="K60" s="216">
        <v>22110.382026590029</v>
      </c>
      <c r="L60" s="216">
        <v>24349.750136289622</v>
      </c>
      <c r="M60" s="216">
        <v>26919.261805653769</v>
      </c>
      <c r="N60" s="216">
        <v>29401.905863880369</v>
      </c>
      <c r="O60" s="216">
        <v>33047.335664916245</v>
      </c>
      <c r="P60" s="740">
        <v>36182.293043192971</v>
      </c>
      <c r="Q60" s="740">
        <v>38054.851389455333</v>
      </c>
      <c r="R60" s="740">
        <v>41338.080702079962</v>
      </c>
      <c r="S60" s="741">
        <v>44456.371237825275</v>
      </c>
      <c r="T60" s="741">
        <v>50311.444577186034</v>
      </c>
    </row>
    <row r="61" spans="2:20" ht="16.5" customHeight="1">
      <c r="B61" s="650"/>
      <c r="C61" s="651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740"/>
      <c r="Q61" s="740"/>
      <c r="R61" s="740"/>
      <c r="S61" s="741"/>
      <c r="T61" s="741"/>
    </row>
    <row r="62" spans="2:20" ht="16.5" customHeight="1">
      <c r="B62" s="650"/>
      <c r="C62" s="651" t="s">
        <v>299</v>
      </c>
      <c r="D62" s="216">
        <v>4235.9977357044381</v>
      </c>
      <c r="E62" s="216">
        <v>7099.2583096444814</v>
      </c>
      <c r="F62" s="216">
        <v>7002.4047115993717</v>
      </c>
      <c r="G62" s="216">
        <v>5638.8236618355895</v>
      </c>
      <c r="H62" s="216">
        <v>5462.7233891312844</v>
      </c>
      <c r="I62" s="216">
        <v>5126.0243536087446</v>
      </c>
      <c r="J62" s="216">
        <v>4527.4644079463451</v>
      </c>
      <c r="K62" s="216">
        <v>4986.8807942529575</v>
      </c>
      <c r="L62" s="216">
        <v>5311.8935729789719</v>
      </c>
      <c r="M62" s="216">
        <v>6159.7648360811809</v>
      </c>
      <c r="N62" s="216">
        <v>6489.9154036481241</v>
      </c>
      <c r="O62" s="216">
        <v>9499.8297456362307</v>
      </c>
      <c r="P62" s="740">
        <v>11576.853074614062</v>
      </c>
      <c r="Q62" s="740">
        <v>8757.6860084041491</v>
      </c>
      <c r="R62" s="740">
        <v>9010.5216519326495</v>
      </c>
      <c r="S62" s="741">
        <v>13912.280998942699</v>
      </c>
      <c r="T62" s="741">
        <v>13995.012657945597</v>
      </c>
    </row>
    <row r="63" spans="2:20" ht="16.5" customHeight="1">
      <c r="B63" s="650"/>
      <c r="C63" s="652" t="s">
        <v>300</v>
      </c>
      <c r="D63" s="216">
        <v>4206.1956440841022</v>
      </c>
      <c r="E63" s="216">
        <v>6924.2373615412516</v>
      </c>
      <c r="F63" s="216">
        <v>6990.4474589261945</v>
      </c>
      <c r="G63" s="216">
        <v>5400.6692365846238</v>
      </c>
      <c r="H63" s="216">
        <v>5774.9973134824158</v>
      </c>
      <c r="I63" s="216">
        <v>5938.5082929207319</v>
      </c>
      <c r="J63" s="216">
        <v>5416.3186964526149</v>
      </c>
      <c r="K63" s="216">
        <v>5527.4194467490224</v>
      </c>
      <c r="L63" s="216">
        <v>6297.6116873888859</v>
      </c>
      <c r="M63" s="216">
        <v>7142.5808287399941</v>
      </c>
      <c r="N63" s="216">
        <v>7447.8375374826119</v>
      </c>
      <c r="O63" s="216">
        <v>9650.817281878537</v>
      </c>
      <c r="P63" s="740">
        <v>10843.862730844161</v>
      </c>
      <c r="Q63" s="740">
        <v>9653.8713857261137</v>
      </c>
      <c r="R63" s="740">
        <v>12772.664501449151</v>
      </c>
      <c r="S63" s="741">
        <v>13709.562023150831</v>
      </c>
      <c r="T63" s="741">
        <v>13956.229915843482</v>
      </c>
    </row>
    <row r="64" spans="2:20" ht="16.5" customHeight="1" thickBot="1">
      <c r="B64" s="648"/>
      <c r="C64" s="653" t="s">
        <v>301</v>
      </c>
      <c r="D64" s="223">
        <v>29.802091620335592</v>
      </c>
      <c r="E64" s="223">
        <v>175.02094810322933</v>
      </c>
      <c r="F64" s="223">
        <v>11.957252673177464</v>
      </c>
      <c r="G64" s="223">
        <v>238.15442525096529</v>
      </c>
      <c r="H64" s="223">
        <v>-312.27392435113103</v>
      </c>
      <c r="I64" s="223">
        <v>-812.48393931198711</v>
      </c>
      <c r="J64" s="223">
        <v>-888.85428850627011</v>
      </c>
      <c r="K64" s="223">
        <v>-540.53865249606474</v>
      </c>
      <c r="L64" s="223">
        <v>-985.71811440991439</v>
      </c>
      <c r="M64" s="223">
        <v>-982.81599265881312</v>
      </c>
      <c r="N64" s="223">
        <v>-957.92213383448745</v>
      </c>
      <c r="O64" s="223">
        <v>-150.98753624230551</v>
      </c>
      <c r="P64" s="223">
        <v>732.99034376990141</v>
      </c>
      <c r="Q64" s="223">
        <v>-896.18537732196398</v>
      </c>
      <c r="R64" s="223">
        <v>-3762.1428495165014</v>
      </c>
      <c r="S64" s="223">
        <v>202.71897579186782</v>
      </c>
      <c r="T64" s="223">
        <v>38.782742102116003</v>
      </c>
    </row>
    <row r="65" spans="3:3" ht="16.5" customHeight="1" thickTop="1">
      <c r="C65" s="214" t="s">
        <v>434</v>
      </c>
    </row>
    <row r="66" spans="3:3" ht="16.5" customHeight="1">
      <c r="C66" s="214" t="s">
        <v>306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7" ht="16.5" customHeight="1"/>
    <row r="82" spans="1:17" ht="16.5" customHeight="1"/>
    <row r="83" spans="1:17" ht="16.5" customHeight="1"/>
    <row r="84" spans="1:17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</row>
    <row r="85" spans="1:17" ht="16.5" customHeight="1"/>
    <row r="86" spans="1:17" ht="16.5" customHeight="1"/>
    <row r="87" spans="1:17" ht="16.5" customHeight="1"/>
    <row r="88" spans="1:17" ht="16.5" customHeight="1"/>
    <row r="89" spans="1:17" ht="16.5" customHeight="1"/>
    <row r="90" spans="1:17" ht="16.5" customHeight="1"/>
    <row r="91" spans="1:17" ht="16.5" customHeight="1"/>
    <row r="92" spans="1:17" ht="16.5" customHeight="1"/>
    <row r="93" spans="1:17" s="222" customFormat="1" ht="28.5" customHeight="1"/>
    <row r="94" spans="1:17" s="222" customFormat="1" ht="21.6" customHeight="1"/>
    <row r="95" spans="1:17" ht="16.5" customHeight="1"/>
    <row r="96" spans="1:17" ht="16.5" customHeight="1"/>
    <row r="97" spans="1:17" ht="16.5" customHeight="1"/>
    <row r="98" spans="1:17" ht="16.5" customHeight="1"/>
    <row r="99" spans="1:17" ht="16.5" customHeight="1"/>
    <row r="100" spans="1:17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</row>
    <row r="101" spans="1:17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</row>
    <row r="102" spans="1:17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</row>
    <row r="103" spans="1:17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</row>
    <row r="104" spans="1:17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</row>
    <row r="105" spans="1:17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</row>
    <row r="106" spans="1:17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</row>
    <row r="107" spans="1:17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</row>
    <row r="108" spans="1:17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</row>
    <row r="109" spans="1:17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</row>
    <row r="110" spans="1:17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</row>
    <row r="111" spans="1:17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</row>
    <row r="112" spans="1:17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22" customFormat="1" ht="26.7" customHeight="1"/>
    <row r="147" s="222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T1"/>
    <mergeCell ref="B34:T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T102"/>
  <sheetViews>
    <sheetView topLeftCell="A25" zoomScale="85" zoomScaleNormal="85" zoomScalePageLayoutView="70" workbookViewId="0">
      <selection sqref="A1:XFD1048576"/>
    </sheetView>
  </sheetViews>
  <sheetFormatPr baseColWidth="10" defaultColWidth="10.6640625" defaultRowHeight="13.2"/>
  <cols>
    <col min="1" max="1" width="10.6640625" style="742"/>
    <col min="2" max="2" width="1.33203125" style="742" customWidth="1"/>
    <col min="3" max="3" width="40.6640625" style="742" customWidth="1"/>
    <col min="4" max="4" width="8.109375" style="742" customWidth="1"/>
    <col min="5" max="16384" width="10.6640625" style="742"/>
  </cols>
  <sheetData>
    <row r="1" spans="1:20" ht="26.7" customHeight="1">
      <c r="B1" s="805" t="s">
        <v>437</v>
      </c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  <c r="T1" s="805"/>
    </row>
    <row r="2" spans="1:20">
      <c r="A2" s="743"/>
      <c r="B2" s="743"/>
      <c r="C2" s="744"/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743"/>
      <c r="O2" s="743"/>
      <c r="P2" s="743"/>
      <c r="Q2" s="743"/>
    </row>
    <row r="3" spans="1:20">
      <c r="A3" s="743"/>
      <c r="B3" s="743"/>
      <c r="C3" s="744"/>
      <c r="D3" s="743"/>
      <c r="E3" s="743"/>
      <c r="F3" s="743"/>
      <c r="G3" s="743"/>
      <c r="H3" s="743"/>
      <c r="I3" s="743"/>
      <c r="J3" s="743"/>
      <c r="K3" s="743"/>
      <c r="L3" s="743"/>
      <c r="M3" s="743"/>
      <c r="N3" s="743"/>
      <c r="O3" s="743"/>
      <c r="P3" s="743"/>
      <c r="Q3" s="743"/>
    </row>
    <row r="4" spans="1:20">
      <c r="A4" s="743"/>
      <c r="B4" s="745"/>
      <c r="C4" s="746"/>
      <c r="D4" s="747"/>
      <c r="E4" s="747"/>
      <c r="F4" s="747"/>
      <c r="G4" s="747"/>
      <c r="H4" s="747"/>
      <c r="I4" s="747"/>
      <c r="J4" s="747"/>
      <c r="K4" s="747"/>
      <c r="L4" s="747"/>
      <c r="M4" s="747"/>
      <c r="N4" s="747"/>
      <c r="O4" s="747"/>
      <c r="P4" s="747"/>
      <c r="Q4" s="747"/>
      <c r="R4" s="747"/>
      <c r="S4" s="747"/>
      <c r="T4" s="747"/>
    </row>
    <row r="5" spans="1:20" ht="14.4" thickBot="1">
      <c r="A5" s="743"/>
      <c r="B5" s="748"/>
      <c r="C5" s="749"/>
      <c r="D5" s="750">
        <v>2007</v>
      </c>
      <c r="E5" s="750">
        <f t="shared" ref="E5:M5" si="0">D5+1</f>
        <v>2008</v>
      </c>
      <c r="F5" s="750">
        <f t="shared" si="0"/>
        <v>2009</v>
      </c>
      <c r="G5" s="750">
        <f t="shared" si="0"/>
        <v>2010</v>
      </c>
      <c r="H5" s="750">
        <f t="shared" si="0"/>
        <v>2011</v>
      </c>
      <c r="I5" s="750">
        <f t="shared" si="0"/>
        <v>2012</v>
      </c>
      <c r="J5" s="750">
        <f t="shared" si="0"/>
        <v>2013</v>
      </c>
      <c r="K5" s="750">
        <f t="shared" si="0"/>
        <v>2014</v>
      </c>
      <c r="L5" s="750">
        <f t="shared" si="0"/>
        <v>2015</v>
      </c>
      <c r="M5" s="750">
        <f t="shared" si="0"/>
        <v>2016</v>
      </c>
      <c r="N5" s="750">
        <v>2017</v>
      </c>
      <c r="O5" s="750">
        <v>2018</v>
      </c>
      <c r="P5" s="750">
        <v>2019</v>
      </c>
      <c r="Q5" s="750">
        <v>2020</v>
      </c>
      <c r="R5" s="750">
        <v>2021</v>
      </c>
      <c r="S5" s="750">
        <v>2022</v>
      </c>
      <c r="T5" s="750">
        <v>2023</v>
      </c>
    </row>
    <row r="6" spans="1:20" ht="13.8" thickTop="1">
      <c r="A6" s="743"/>
      <c r="B6" s="751"/>
      <c r="C6" s="752"/>
      <c r="D6" s="743"/>
      <c r="E6" s="743"/>
      <c r="F6" s="743"/>
      <c r="G6" s="743"/>
      <c r="H6" s="743"/>
      <c r="I6" s="743"/>
      <c r="J6" s="743"/>
      <c r="K6" s="743"/>
      <c r="L6" s="743"/>
      <c r="M6" s="743"/>
      <c r="N6" s="743"/>
      <c r="O6" s="743"/>
      <c r="P6" s="743"/>
      <c r="Q6" s="743"/>
      <c r="R6" s="743"/>
    </row>
    <row r="7" spans="1:20" ht="18" customHeight="1">
      <c r="A7" s="743"/>
      <c r="B7" s="751"/>
      <c r="C7" s="752" t="s">
        <v>98</v>
      </c>
      <c r="D7" s="216"/>
      <c r="E7" s="667">
        <v>2.2891867158166823E-2</v>
      </c>
      <c r="F7" s="667">
        <v>5.4727068959135927E-2</v>
      </c>
      <c r="G7" s="667">
        <v>-2.307763458401757E-2</v>
      </c>
      <c r="H7" s="667">
        <v>1.8773199872489155E-2</v>
      </c>
      <c r="I7" s="667">
        <v>2.0778722695476981E-2</v>
      </c>
      <c r="J7" s="667">
        <v>-5.0388973747288679E-2</v>
      </c>
      <c r="K7" s="667">
        <v>1.5858776263280694E-2</v>
      </c>
      <c r="L7" s="667">
        <v>-1.5289974690800956E-2</v>
      </c>
      <c r="M7" s="667">
        <v>1.3454654245660835E-2</v>
      </c>
      <c r="N7" s="667">
        <v>1.2929057108539643E-2</v>
      </c>
      <c r="O7" s="667">
        <v>3.5434929790423286E-3</v>
      </c>
      <c r="P7" s="667">
        <v>5.9328103339136185E-2</v>
      </c>
      <c r="Q7" s="667">
        <v>-1.3698395170180122E-2</v>
      </c>
      <c r="R7" s="667">
        <v>-2.5275147025593525E-2</v>
      </c>
      <c r="S7" s="667">
        <v>1.9874010052679747E-2</v>
      </c>
      <c r="T7" s="667">
        <v>5.2862116119482883E-2</v>
      </c>
    </row>
    <row r="8" spans="1:20" ht="18" customHeight="1">
      <c r="A8" s="743"/>
      <c r="B8" s="751"/>
      <c r="C8" s="752" t="s">
        <v>99</v>
      </c>
      <c r="D8" s="216"/>
      <c r="E8" s="667">
        <v>7.1311785363668667E-2</v>
      </c>
      <c r="F8" s="667">
        <v>-5.6637793300314154E-2</v>
      </c>
      <c r="G8" s="667">
        <v>1.7940050621060077E-2</v>
      </c>
      <c r="H8" s="667">
        <v>5.5290222420285584E-3</v>
      </c>
      <c r="I8" s="667">
        <v>9.1488684495537598E-2</v>
      </c>
      <c r="J8" s="667">
        <v>0.2729059755740344</v>
      </c>
      <c r="K8" s="667">
        <v>6.9566278374452617E-2</v>
      </c>
      <c r="L8" s="667">
        <v>6.694881133188324E-2</v>
      </c>
      <c r="M8" s="667">
        <v>4.7866875136487241E-2</v>
      </c>
      <c r="N8" s="667">
        <v>5.8018866903586819E-2</v>
      </c>
      <c r="O8" s="667">
        <v>1.9897900385347222E-2</v>
      </c>
      <c r="P8" s="667">
        <v>6.7729808147169557E-2</v>
      </c>
      <c r="Q8" s="667">
        <v>-0.2947895465041861</v>
      </c>
      <c r="R8" s="667">
        <v>0.20335332815852247</v>
      </c>
      <c r="S8" s="667">
        <v>9.2797414373956721E-2</v>
      </c>
      <c r="T8" s="667">
        <v>1.7902555508887863E-2</v>
      </c>
    </row>
    <row r="9" spans="1:20" ht="18" customHeight="1">
      <c r="A9" s="743"/>
      <c r="B9" s="751"/>
      <c r="C9" s="752" t="s">
        <v>50</v>
      </c>
      <c r="D9" s="216"/>
      <c r="E9" s="667">
        <v>7.8053932881018584E-2</v>
      </c>
      <c r="F9" s="667">
        <v>-5.7248239242406407E-2</v>
      </c>
      <c r="G9" s="667">
        <v>5.6301855332570039E-3</v>
      </c>
      <c r="H9" s="667">
        <v>1.0492896488762948E-2</v>
      </c>
      <c r="I9" s="667">
        <v>2.6362526641291462E-2</v>
      </c>
      <c r="J9" s="667">
        <v>4.0102113959639141E-3</v>
      </c>
      <c r="K9" s="667">
        <v>2.9585440730099055E-2</v>
      </c>
      <c r="L9" s="667">
        <v>2.4934581824165081E-2</v>
      </c>
      <c r="M9" s="667">
        <v>4.5535399305162372E-2</v>
      </c>
      <c r="N9" s="667">
        <v>5.0615238978555022E-2</v>
      </c>
      <c r="O9" s="668">
        <v>8.4417100191449546E-3</v>
      </c>
      <c r="P9" s="667">
        <v>4.9755031242195935E-2</v>
      </c>
      <c r="Q9" s="667">
        <v>-5.6857598434351786E-2</v>
      </c>
      <c r="R9" s="667">
        <v>7.2394199851955277E-2</v>
      </c>
      <c r="S9" s="667">
        <v>3.5540571723471803E-2</v>
      </c>
      <c r="T9" s="667">
        <v>3.9715739488392687E-2</v>
      </c>
    </row>
    <row r="10" spans="1:20" ht="18" customHeight="1">
      <c r="A10" s="743"/>
      <c r="B10" s="751"/>
      <c r="C10" s="752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</row>
    <row r="11" spans="1:20" ht="18" customHeight="1">
      <c r="A11" s="743"/>
      <c r="B11" s="751"/>
      <c r="C11" s="752" t="s">
        <v>294</v>
      </c>
      <c r="D11" s="216"/>
      <c r="E11" s="667">
        <v>0.16687631080987253</v>
      </c>
      <c r="F11" s="667">
        <v>-6.1013541981191466E-2</v>
      </c>
      <c r="G11" s="667">
        <v>6.1933883903018128E-2</v>
      </c>
      <c r="H11" s="667">
        <v>6.3584645297034781E-2</v>
      </c>
      <c r="I11" s="667">
        <v>7.934541365980663E-2</v>
      </c>
      <c r="J11" s="667">
        <v>-5.9078254223594584E-3</v>
      </c>
      <c r="K11" s="667">
        <v>6.2233605708074569E-2</v>
      </c>
      <c r="L11" s="667">
        <v>-2.2743969170788692E-3</v>
      </c>
      <c r="M11" s="667">
        <v>0.18595053845683873</v>
      </c>
      <c r="N11" s="667">
        <v>0.16352254165052393</v>
      </c>
      <c r="O11" s="667">
        <v>-8.9360554258052116E-2</v>
      </c>
      <c r="P11" s="667">
        <v>0.24197997784037395</v>
      </c>
      <c r="Q11" s="667">
        <v>0.19195674747514802</v>
      </c>
      <c r="R11" s="667">
        <v>8.7289469109649964E-2</v>
      </c>
      <c r="S11" s="667">
        <v>6.4188166547759495E-2</v>
      </c>
      <c r="T11" s="667">
        <v>-4.9522372102235201E-2</v>
      </c>
    </row>
    <row r="12" spans="1:20" ht="18" customHeight="1">
      <c r="A12" s="743"/>
      <c r="B12" s="751"/>
      <c r="C12" s="752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</row>
    <row r="13" spans="1:20" ht="18" customHeight="1">
      <c r="A13" s="743"/>
      <c r="B13" s="751"/>
      <c r="C13" s="752" t="s">
        <v>312</v>
      </c>
      <c r="D13" s="216"/>
      <c r="E13" s="667">
        <v>5.9189580638911554E-2</v>
      </c>
      <c r="F13" s="667">
        <v>-2.4619651090113437E-2</v>
      </c>
      <c r="G13" s="667">
        <v>-2.9901809610075603E-3</v>
      </c>
      <c r="H13" s="667">
        <v>1.1442992401539342E-2</v>
      </c>
      <c r="I13" s="667">
        <v>3.1083961888581424E-2</v>
      </c>
      <c r="J13" s="667">
        <v>2.0409937139055589E-2</v>
      </c>
      <c r="K13" s="667">
        <v>3.1093635146290932E-2</v>
      </c>
      <c r="L13" s="667">
        <v>2.085106375202983E-2</v>
      </c>
      <c r="M13" s="667">
        <v>3.4314381968863161E-2</v>
      </c>
      <c r="N13" s="667">
        <v>3.916206198556571E-2</v>
      </c>
      <c r="O13" s="667">
        <v>1.1728256710164198E-2</v>
      </c>
      <c r="P13" s="667">
        <v>5.070095875873637E-2</v>
      </c>
      <c r="Q13" s="667">
        <v>-9.4281926253087733E-2</v>
      </c>
      <c r="R13" s="667">
        <v>6.2108759784464285E-2</v>
      </c>
      <c r="S13" s="667">
        <v>3.9216443865135675E-2</v>
      </c>
      <c r="T13" s="667">
        <v>4.3004296510696038E-2</v>
      </c>
    </row>
    <row r="14" spans="1:20" ht="18" customHeight="1">
      <c r="A14" s="743"/>
      <c r="B14" s="751"/>
      <c r="C14" s="752"/>
      <c r="D14" s="753"/>
      <c r="E14" s="753"/>
      <c r="F14" s="753"/>
      <c r="G14" s="753"/>
      <c r="H14" s="753"/>
      <c r="I14" s="753"/>
      <c r="J14" s="753"/>
      <c r="K14" s="753"/>
      <c r="L14" s="753"/>
      <c r="M14" s="753"/>
      <c r="N14" s="753"/>
      <c r="O14" s="753"/>
      <c r="P14" s="753"/>
      <c r="Q14" s="753"/>
      <c r="R14" s="753"/>
      <c r="S14" s="753"/>
      <c r="T14" s="753"/>
    </row>
    <row r="15" spans="1:20" ht="18" customHeight="1">
      <c r="A15" s="743"/>
      <c r="B15" s="751"/>
      <c r="C15" s="752" t="s">
        <v>313</v>
      </c>
      <c r="D15" s="216"/>
      <c r="E15" s="667">
        <v>0.17994302330690126</v>
      </c>
      <c r="F15" s="667">
        <v>-0.23332041886934241</v>
      </c>
      <c r="G15" s="667">
        <v>0.15525489124642755</v>
      </c>
      <c r="H15" s="667">
        <v>7.6603787186504624E-2</v>
      </c>
      <c r="I15" s="667">
        <v>1.7312014557852917E-2</v>
      </c>
      <c r="J15" s="667">
        <v>5.7604983256569264E-2</v>
      </c>
      <c r="K15" s="667">
        <v>6.2973978859406587E-2</v>
      </c>
      <c r="L15" s="667">
        <v>0.16206150375926809</v>
      </c>
      <c r="M15" s="667">
        <v>0.10153719833914687</v>
      </c>
      <c r="N15" s="667">
        <v>4.1094222953963699E-2</v>
      </c>
      <c r="O15" s="667">
        <v>0.23973979799588374</v>
      </c>
      <c r="P15" s="667">
        <v>-1.1157269005811377E-2</v>
      </c>
      <c r="Q15" s="667">
        <v>0.13278617917705104</v>
      </c>
      <c r="R15" s="667">
        <v>-6.4683190936074997E-2</v>
      </c>
      <c r="S15" s="667">
        <v>6.0534781910507096E-2</v>
      </c>
      <c r="T15" s="667">
        <v>3.4307847664453828E-2</v>
      </c>
    </row>
    <row r="16" spans="1:20" ht="18" customHeight="1">
      <c r="A16" s="743"/>
      <c r="B16" s="751"/>
      <c r="C16" s="752"/>
      <c r="D16" s="216"/>
      <c r="E16" s="216"/>
      <c r="F16" s="216"/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</row>
    <row r="17" spans="1:20" ht="25.5" customHeight="1">
      <c r="A17" s="743"/>
      <c r="B17" s="751"/>
      <c r="C17" s="752" t="s">
        <v>295</v>
      </c>
      <c r="D17" s="669"/>
      <c r="E17" s="670">
        <v>6.7126325421813071E-2</v>
      </c>
      <c r="F17" s="670">
        <v>-3.9787086129156601E-2</v>
      </c>
      <c r="G17" s="670">
        <v>6.1923974617690281E-3</v>
      </c>
      <c r="H17" s="670">
        <v>1.5784270512266163E-2</v>
      </c>
      <c r="I17" s="670">
        <v>3.0111481149497576E-2</v>
      </c>
      <c r="J17" s="670">
        <v>2.30037623242898E-2</v>
      </c>
      <c r="K17" s="670">
        <v>3.3392031128766986E-2</v>
      </c>
      <c r="L17" s="670">
        <v>3.1322980724057592E-2</v>
      </c>
      <c r="M17" s="670">
        <v>3.993146064408637E-2</v>
      </c>
      <c r="N17" s="670">
        <v>3.9333075943529749E-2</v>
      </c>
      <c r="O17" s="670">
        <v>3.1943565149962883E-2</v>
      </c>
      <c r="P17" s="670">
        <v>4.4112321301794433E-2</v>
      </c>
      <c r="Q17" s="670">
        <v>-7.1376716214107239E-2</v>
      </c>
      <c r="R17" s="670">
        <v>4.6506834322350921E-2</v>
      </c>
      <c r="S17" s="670">
        <v>4.1560977837909796E-2</v>
      </c>
      <c r="T17" s="670">
        <v>4.2030461580395029E-2</v>
      </c>
    </row>
    <row r="18" spans="1:20" ht="18" customHeight="1">
      <c r="A18" s="743"/>
      <c r="B18" s="751"/>
      <c r="C18" s="752"/>
      <c r="D18" s="216"/>
      <c r="E18" s="754"/>
      <c r="F18" s="754"/>
      <c r="G18" s="754"/>
      <c r="H18" s="754"/>
      <c r="I18" s="754"/>
      <c r="J18" s="754"/>
      <c r="K18" s="754"/>
      <c r="L18" s="754"/>
      <c r="M18" s="754"/>
      <c r="N18" s="754"/>
      <c r="O18" s="754"/>
      <c r="P18" s="754"/>
      <c r="Q18" s="754"/>
      <c r="R18" s="754"/>
      <c r="S18" s="754"/>
      <c r="T18" s="754"/>
    </row>
    <row r="19" spans="1:20" ht="18" customHeight="1">
      <c r="A19" s="743"/>
      <c r="B19" s="751"/>
      <c r="C19" s="755" t="s">
        <v>339</v>
      </c>
      <c r="D19" s="216"/>
      <c r="E19" s="667"/>
      <c r="F19" s="667"/>
      <c r="G19" s="667"/>
      <c r="H19" s="667"/>
      <c r="I19" s="667"/>
      <c r="J19" s="667"/>
      <c r="K19" s="667"/>
      <c r="L19" s="667"/>
      <c r="M19" s="667"/>
      <c r="N19" s="667"/>
      <c r="O19" s="667"/>
      <c r="P19" s="667"/>
      <c r="Q19" s="667"/>
      <c r="R19" s="667"/>
      <c r="S19" s="667"/>
      <c r="T19" s="667"/>
    </row>
    <row r="20" spans="1:20" ht="18" customHeight="1">
      <c r="A20" s="743"/>
      <c r="B20" s="751"/>
      <c r="C20" s="756" t="s">
        <v>387</v>
      </c>
      <c r="D20" s="216"/>
      <c r="E20" s="667">
        <v>0.37025828598060273</v>
      </c>
      <c r="F20" s="667">
        <v>-0.17823412411598716</v>
      </c>
      <c r="G20" s="667">
        <v>-5.8912627836153253E-2</v>
      </c>
      <c r="H20" s="667">
        <v>2.5306630175256029E-2</v>
      </c>
      <c r="I20" s="667">
        <v>-3.4501177449993037E-2</v>
      </c>
      <c r="J20" s="667">
        <v>0.10940703006975028</v>
      </c>
      <c r="K20" s="667">
        <v>6.9716841615672376E-2</v>
      </c>
      <c r="L20" s="667">
        <v>6.5457871586194427E-2</v>
      </c>
      <c r="M20" s="667">
        <v>4.8408741378499265E-2</v>
      </c>
      <c r="N20" s="667">
        <v>0.23674602170316406</v>
      </c>
      <c r="O20" s="667">
        <v>0.11138021447354962</v>
      </c>
      <c r="P20" s="667">
        <v>4.5515625289596739E-2</v>
      </c>
      <c r="Q20" s="667">
        <v>-0.16586465269647066</v>
      </c>
      <c r="R20" s="667">
        <v>0.10276495958487453</v>
      </c>
      <c r="S20" s="667">
        <v>0.21226249674004882</v>
      </c>
      <c r="T20" s="667">
        <v>-4.7052399555856494E-2</v>
      </c>
    </row>
    <row r="21" spans="1:20" ht="18" customHeight="1">
      <c r="A21" s="743"/>
      <c r="B21" s="751"/>
      <c r="C21" s="757" t="s">
        <v>388</v>
      </c>
      <c r="D21" s="216"/>
      <c r="E21" s="667">
        <v>0.12615595815414871</v>
      </c>
      <c r="F21" s="667">
        <v>-0.24593476294008909</v>
      </c>
      <c r="G21" s="667">
        <v>5.6849915118214467E-2</v>
      </c>
      <c r="H21" s="667">
        <v>6.4456660503637853E-2</v>
      </c>
      <c r="I21" s="667">
        <v>-4.961504853604104E-2</v>
      </c>
      <c r="J21" s="667">
        <v>0.10582381883406788</v>
      </c>
      <c r="K21" s="667">
        <v>0.39355437085181699</v>
      </c>
      <c r="L21" s="667">
        <v>-6.419081742203514E-3</v>
      </c>
      <c r="M21" s="667">
        <v>-9.8012165717649147E-3</v>
      </c>
      <c r="N21" s="667">
        <v>0.45395970850157186</v>
      </c>
      <c r="O21" s="667">
        <v>2.4492977783103553E-2</v>
      </c>
      <c r="P21" s="667">
        <v>0.10912190995248761</v>
      </c>
      <c r="Q21" s="667">
        <v>-0.36635727066711621</v>
      </c>
      <c r="R21" s="667">
        <v>0.25949483745147628</v>
      </c>
      <c r="S21" s="667">
        <v>0.26512233431440224</v>
      </c>
      <c r="T21" s="667">
        <v>2.3689863531291655E-2</v>
      </c>
    </row>
    <row r="22" spans="1:20" ht="18" customHeight="1">
      <c r="A22" s="743"/>
      <c r="B22" s="751"/>
      <c r="C22" s="752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</row>
    <row r="23" spans="1:20" ht="25.5" customHeight="1">
      <c r="A23" s="743"/>
      <c r="B23" s="751"/>
      <c r="C23" s="752" t="s">
        <v>296</v>
      </c>
      <c r="D23" s="216"/>
      <c r="E23" s="667">
        <v>0.15850408564666485</v>
      </c>
      <c r="F23" s="667">
        <v>-4.699546112859132E-2</v>
      </c>
      <c r="G23" s="667">
        <v>-2.6805972823170654E-2</v>
      </c>
      <c r="H23" s="667">
        <v>8.902288485123977E-3</v>
      </c>
      <c r="I23" s="667">
        <v>2.5011708662435961E-2</v>
      </c>
      <c r="J23" s="667">
        <v>3.4637917729491985E-2</v>
      </c>
      <c r="K23" s="667">
        <v>-3.2419134655257364E-2</v>
      </c>
      <c r="L23" s="667">
        <v>5.6576206039031351E-2</v>
      </c>
      <c r="M23" s="667">
        <v>5.7997519389792807E-2</v>
      </c>
      <c r="N23" s="667">
        <v>1.815008891087988E-3</v>
      </c>
      <c r="O23" s="667">
        <v>7.3341030755766479E-2</v>
      </c>
      <c r="P23" s="667">
        <v>1.9874722989913662E-2</v>
      </c>
      <c r="Q23" s="667">
        <v>3.2042141726138507E-3</v>
      </c>
      <c r="R23" s="667">
        <v>1.4385104131238391E-2</v>
      </c>
      <c r="S23" s="667">
        <v>4.759373132197986E-2</v>
      </c>
      <c r="T23" s="667">
        <v>1.4610241971808602E-3</v>
      </c>
    </row>
    <row r="24" spans="1:20" ht="18" customHeight="1">
      <c r="A24" s="743"/>
      <c r="B24" s="751"/>
      <c r="C24" s="752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</row>
    <row r="25" spans="1:20" ht="18" customHeight="1">
      <c r="A25" s="743"/>
      <c r="B25" s="751"/>
      <c r="C25" s="752" t="s">
        <v>297</v>
      </c>
      <c r="D25" s="216"/>
      <c r="E25" s="667"/>
      <c r="F25" s="667"/>
      <c r="G25" s="667"/>
      <c r="H25" s="667"/>
      <c r="I25" s="667"/>
      <c r="J25" s="667"/>
      <c r="K25" s="667"/>
      <c r="L25" s="667">
        <v>2.622255699718079E-2</v>
      </c>
      <c r="M25" s="667">
        <v>3.171685692012427E-2</v>
      </c>
      <c r="N25" s="667">
        <v>2.9248962196496198E-2</v>
      </c>
      <c r="O25" s="667">
        <v>-2.5051685581772842E-2</v>
      </c>
      <c r="P25" s="667">
        <v>2.7167011425451859E-2</v>
      </c>
      <c r="Q25" s="667">
        <v>4.3251080195624514E-2</v>
      </c>
      <c r="R25" s="667">
        <v>2.2255183327288375E-2</v>
      </c>
      <c r="S25" s="667">
        <v>7.23155437807943E-3</v>
      </c>
      <c r="T25" s="667">
        <v>3.8617731250847775E-2</v>
      </c>
    </row>
    <row r="26" spans="1:20" ht="40.5" customHeight="1">
      <c r="A26" s="758"/>
      <c r="B26" s="751"/>
      <c r="C26" s="757" t="s">
        <v>340</v>
      </c>
      <c r="D26" s="220"/>
      <c r="E26" s="671">
        <v>-0.15988608528974735</v>
      </c>
      <c r="F26" s="671">
        <v>-0.13883869394280945</v>
      </c>
      <c r="G26" s="671">
        <v>-5.1520333694322629E-2</v>
      </c>
      <c r="H26" s="671">
        <v>2.3732145808480265E-2</v>
      </c>
      <c r="I26" s="671">
        <v>-1.7861757365114084E-3</v>
      </c>
      <c r="J26" s="671">
        <v>2.4710256105134887E-2</v>
      </c>
      <c r="K26" s="671">
        <v>2.894442246220863E-2</v>
      </c>
      <c r="L26" s="671">
        <v>5.1780864191828258E-3</v>
      </c>
      <c r="M26" s="671">
        <v>-2.8884617238118526E-3</v>
      </c>
      <c r="N26" s="671">
        <v>0.13915913924431011</v>
      </c>
      <c r="O26" s="671">
        <v>-0.3660311325920701</v>
      </c>
      <c r="P26" s="671">
        <v>2.3269487071786443E-4</v>
      </c>
      <c r="Q26" s="671">
        <v>0.24261923682242292</v>
      </c>
      <c r="R26" s="671">
        <v>-2.583563271441236E-2</v>
      </c>
      <c r="S26" s="671">
        <v>5.6829875939199637E-2</v>
      </c>
      <c r="T26" s="671">
        <v>-1.1035666062135463E-2</v>
      </c>
    </row>
    <row r="27" spans="1:20" ht="30" customHeight="1">
      <c r="A27" s="758"/>
      <c r="B27" s="751"/>
      <c r="C27" s="757" t="s">
        <v>341</v>
      </c>
      <c r="D27" s="220"/>
      <c r="E27" s="671">
        <v>6.1346203632741458E-2</v>
      </c>
      <c r="F27" s="671">
        <v>2.5267146036838106E-2</v>
      </c>
      <c r="G27" s="671">
        <v>4.5806411306105632E-2</v>
      </c>
      <c r="H27" s="671">
        <v>2.3044696435677636E-2</v>
      </c>
      <c r="I27" s="671">
        <v>3.0378123476426211E-2</v>
      </c>
      <c r="J27" s="671">
        <v>6.7392176267493387E-2</v>
      </c>
      <c r="K27" s="671">
        <v>-2.5996937928332797E-2</v>
      </c>
      <c r="L27" s="671">
        <v>2.9843538883612242E-2</v>
      </c>
      <c r="M27" s="671">
        <v>3.7528553920922691E-2</v>
      </c>
      <c r="N27" s="671">
        <v>1.1509448802408562E-2</v>
      </c>
      <c r="O27" s="671">
        <v>3.6927583756215077E-2</v>
      </c>
      <c r="P27" s="671">
        <v>3.0160266406278113E-2</v>
      </c>
      <c r="Q27" s="671">
        <v>2.1738633929694329E-2</v>
      </c>
      <c r="R27" s="671">
        <v>2.8566128528203949E-2</v>
      </c>
      <c r="S27" s="671">
        <v>1.0670344062906345E-3</v>
      </c>
      <c r="T27" s="671">
        <v>4.5132862579990496E-2</v>
      </c>
    </row>
    <row r="28" spans="1:20" ht="18" customHeight="1">
      <c r="A28" s="743"/>
      <c r="B28" s="751"/>
      <c r="C28" s="752"/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</row>
    <row r="29" spans="1:20" ht="18" customHeight="1">
      <c r="A29" s="743"/>
      <c r="B29" s="751"/>
      <c r="C29" s="752" t="s">
        <v>299</v>
      </c>
      <c r="D29" s="216"/>
      <c r="E29" s="667"/>
      <c r="F29" s="667"/>
      <c r="G29" s="667"/>
      <c r="H29" s="667"/>
      <c r="I29" s="667"/>
      <c r="J29" s="667"/>
      <c r="K29" s="667"/>
      <c r="L29" s="667">
        <v>0.16137579681087644</v>
      </c>
      <c r="M29" s="667">
        <v>0.13817532399646359</v>
      </c>
      <c r="N29" s="667">
        <v>-7.4052522258353015E-2</v>
      </c>
      <c r="O29" s="667">
        <v>0.43072247823720677</v>
      </c>
      <c r="P29" s="667">
        <v>5.7439375704760431E-2</v>
      </c>
      <c r="Q29" s="667">
        <v>-0.11260512433399095</v>
      </c>
      <c r="R29" s="667">
        <v>-6.4968674805308657E-2</v>
      </c>
      <c r="S29" s="667">
        <v>0.15315260673357645</v>
      </c>
      <c r="T29" s="667">
        <v>-8.3417912222415347E-2</v>
      </c>
    </row>
    <row r="30" spans="1:20" ht="18" customHeight="1">
      <c r="A30" s="743"/>
      <c r="B30" s="751"/>
      <c r="C30" s="757" t="s">
        <v>300</v>
      </c>
      <c r="D30" s="216"/>
      <c r="E30" s="667">
        <v>0.62376432037185636</v>
      </c>
      <c r="F30" s="667">
        <v>-0.13086020070966342</v>
      </c>
      <c r="G30" s="667">
        <v>-0.17570581367691274</v>
      </c>
      <c r="H30" s="667">
        <v>6.4864954339043379E-3</v>
      </c>
      <c r="I30" s="667">
        <v>3.0491478021217322E-2</v>
      </c>
      <c r="J30" s="667">
        <v>-7.92205788978948E-2</v>
      </c>
      <c r="K30" s="667">
        <v>-1.1233889091437299E-2</v>
      </c>
      <c r="L30" s="667">
        <v>1.0553131625327783E-2</v>
      </c>
      <c r="M30" s="667">
        <v>0.11472064726132025</v>
      </c>
      <c r="N30" s="667">
        <v>-1.7875854421857906E-2</v>
      </c>
      <c r="O30" s="667">
        <v>0.10669531741332827</v>
      </c>
      <c r="P30" s="667">
        <v>0.127505988862193</v>
      </c>
      <c r="Q30" s="667">
        <v>-0.10299234690168457</v>
      </c>
      <c r="R30" s="667">
        <v>8.2682302822079556E-2</v>
      </c>
      <c r="S30" s="667">
        <v>4.3708614060657291E-2</v>
      </c>
      <c r="T30" s="667">
        <v>3.3021965777090934E-2</v>
      </c>
    </row>
    <row r="31" spans="1:20" ht="18" customHeight="1" thickBot="1">
      <c r="A31" s="743"/>
      <c r="B31" s="748"/>
      <c r="C31" s="759" t="s">
        <v>301</v>
      </c>
      <c r="D31" s="223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</row>
    <row r="32" spans="1:20" ht="16.2" customHeight="1" thickTop="1">
      <c r="A32" s="743"/>
      <c r="B32" s="743"/>
      <c r="C32" s="744" t="s">
        <v>434</v>
      </c>
      <c r="D32" s="743"/>
      <c r="E32" s="743"/>
      <c r="F32" s="743"/>
      <c r="G32" s="743"/>
      <c r="H32" s="743"/>
      <c r="I32" s="743"/>
      <c r="J32" s="743"/>
      <c r="K32" s="743"/>
      <c r="L32" s="743"/>
      <c r="M32" s="743"/>
      <c r="N32" s="743"/>
      <c r="O32" s="743"/>
      <c r="P32" s="743"/>
      <c r="Q32" s="743"/>
    </row>
    <row r="33" spans="1:20">
      <c r="A33" s="743"/>
      <c r="B33" s="743"/>
      <c r="C33" s="744" t="s">
        <v>306</v>
      </c>
      <c r="D33" s="743"/>
      <c r="E33" s="743"/>
      <c r="F33" s="743"/>
      <c r="G33" s="743"/>
      <c r="H33" s="743"/>
      <c r="I33" s="743"/>
      <c r="J33" s="743"/>
      <c r="K33" s="743"/>
      <c r="L33" s="743"/>
      <c r="M33" s="743"/>
      <c r="N33" s="743"/>
      <c r="O33" s="743"/>
      <c r="P33" s="743"/>
      <c r="Q33" s="743"/>
    </row>
    <row r="34" spans="1:20">
      <c r="A34" s="743"/>
      <c r="B34" s="743"/>
      <c r="C34" s="744"/>
      <c r="D34" s="743"/>
      <c r="E34" s="743"/>
      <c r="F34" s="743"/>
      <c r="G34" s="743"/>
      <c r="H34" s="743"/>
      <c r="I34" s="743"/>
      <c r="J34" s="743"/>
      <c r="K34" s="743"/>
      <c r="L34" s="743"/>
      <c r="M34" s="743"/>
      <c r="N34" s="743"/>
      <c r="O34" s="743"/>
      <c r="P34" s="743"/>
      <c r="Q34" s="743"/>
    </row>
    <row r="35" spans="1:20" ht="21" customHeight="1">
      <c r="A35" s="743"/>
      <c r="B35" s="743"/>
      <c r="C35" s="806" t="s">
        <v>482</v>
      </c>
      <c r="D35" s="806"/>
      <c r="E35" s="806"/>
      <c r="F35" s="806"/>
      <c r="G35" s="806"/>
      <c r="H35" s="806"/>
      <c r="I35" s="806"/>
      <c r="J35" s="806"/>
      <c r="K35" s="806"/>
      <c r="L35" s="806"/>
      <c r="M35" s="806"/>
      <c r="N35" s="806"/>
      <c r="O35" s="806"/>
      <c r="P35" s="806"/>
      <c r="Q35" s="806"/>
      <c r="R35" s="806"/>
      <c r="S35" s="806"/>
      <c r="T35" s="806"/>
    </row>
    <row r="36" spans="1:20">
      <c r="A36" s="743"/>
      <c r="B36" s="743"/>
      <c r="C36" s="744"/>
      <c r="D36" s="743"/>
      <c r="E36" s="743"/>
      <c r="F36" s="743"/>
      <c r="G36" s="743"/>
      <c r="H36" s="743"/>
      <c r="I36" s="743"/>
      <c r="J36" s="743"/>
      <c r="K36" s="743"/>
      <c r="L36" s="743"/>
      <c r="M36" s="743"/>
      <c r="N36" s="743"/>
      <c r="O36" s="743"/>
      <c r="P36" s="743"/>
      <c r="Q36" s="743"/>
    </row>
    <row r="37" spans="1:20">
      <c r="A37" s="743"/>
      <c r="B37" s="743"/>
      <c r="C37" s="744"/>
      <c r="D37" s="743"/>
      <c r="E37" s="743"/>
      <c r="F37" s="743"/>
      <c r="G37" s="743"/>
      <c r="H37" s="743"/>
      <c r="I37" s="743"/>
      <c r="J37" s="743"/>
      <c r="K37" s="743"/>
      <c r="L37" s="743"/>
      <c r="M37" s="743"/>
      <c r="N37" s="743"/>
      <c r="O37" s="743"/>
      <c r="P37" s="743"/>
      <c r="Q37" s="743"/>
    </row>
    <row r="38" spans="1:20">
      <c r="A38" s="743"/>
      <c r="B38" s="743"/>
      <c r="C38" s="744"/>
      <c r="D38" s="743"/>
      <c r="E38" s="743"/>
      <c r="F38" s="743"/>
      <c r="G38" s="743"/>
      <c r="H38" s="743"/>
      <c r="I38" s="743"/>
      <c r="J38" s="743"/>
      <c r="K38" s="743"/>
      <c r="L38" s="743"/>
      <c r="M38" s="743"/>
      <c r="N38" s="743"/>
      <c r="O38" s="743"/>
      <c r="P38" s="743"/>
      <c r="Q38" s="743"/>
    </row>
    <row r="39" spans="1:20">
      <c r="A39" s="743"/>
      <c r="B39" s="743"/>
      <c r="C39" s="744"/>
      <c r="D39" s="743"/>
      <c r="E39" s="743"/>
      <c r="F39" s="743"/>
      <c r="G39" s="743"/>
      <c r="H39" s="743"/>
      <c r="I39" s="743"/>
      <c r="J39" s="743"/>
      <c r="K39" s="743"/>
      <c r="L39" s="743"/>
      <c r="M39" s="743"/>
      <c r="N39" s="743"/>
      <c r="O39" s="743"/>
      <c r="P39" s="743"/>
      <c r="Q39" s="743"/>
    </row>
    <row r="40" spans="1:20">
      <c r="A40" s="743"/>
      <c r="B40" s="743"/>
      <c r="C40" s="744"/>
      <c r="D40" s="743"/>
      <c r="E40" s="743"/>
      <c r="F40" s="743"/>
      <c r="G40" s="743"/>
      <c r="H40" s="743"/>
      <c r="I40" s="743"/>
      <c r="J40" s="743"/>
      <c r="K40" s="743"/>
      <c r="L40" s="743"/>
      <c r="M40" s="743"/>
      <c r="N40" s="743"/>
      <c r="O40" s="743"/>
      <c r="P40" s="743"/>
      <c r="Q40" s="743"/>
    </row>
    <row r="41" spans="1:20">
      <c r="A41" s="743"/>
      <c r="B41" s="743"/>
      <c r="C41" s="744"/>
      <c r="D41" s="743"/>
      <c r="E41" s="743"/>
      <c r="F41" s="743"/>
      <c r="G41" s="743"/>
      <c r="H41" s="743"/>
      <c r="I41" s="743"/>
      <c r="J41" s="743"/>
      <c r="K41" s="743"/>
      <c r="L41" s="743"/>
      <c r="M41" s="743"/>
      <c r="N41" s="743"/>
      <c r="O41" s="743"/>
      <c r="P41" s="743"/>
      <c r="Q41" s="743"/>
    </row>
    <row r="42" spans="1:20">
      <c r="A42" s="743"/>
      <c r="B42" s="743"/>
      <c r="C42" s="744"/>
      <c r="D42" s="743"/>
      <c r="E42" s="743"/>
      <c r="F42" s="743"/>
      <c r="G42" s="743"/>
      <c r="H42" s="743"/>
      <c r="I42" s="743"/>
      <c r="J42" s="743"/>
      <c r="K42" s="743"/>
      <c r="L42" s="743"/>
      <c r="M42" s="743"/>
      <c r="N42" s="743"/>
      <c r="O42" s="743"/>
      <c r="P42" s="743"/>
      <c r="Q42" s="743"/>
    </row>
    <row r="43" spans="1:20">
      <c r="A43" s="743"/>
      <c r="B43" s="743"/>
      <c r="C43" s="744"/>
      <c r="D43" s="743"/>
      <c r="E43" s="743"/>
      <c r="F43" s="743"/>
      <c r="G43" s="743"/>
      <c r="H43" s="743"/>
      <c r="I43" s="743"/>
      <c r="J43" s="743"/>
      <c r="K43" s="743"/>
      <c r="L43" s="743"/>
      <c r="M43" s="743"/>
      <c r="N43" s="743"/>
      <c r="O43" s="743"/>
      <c r="P43" s="743"/>
      <c r="Q43" s="743"/>
    </row>
    <row r="44" spans="1:20">
      <c r="A44" s="743"/>
      <c r="B44" s="743"/>
      <c r="C44" s="744"/>
      <c r="D44" s="743"/>
      <c r="E44" s="743"/>
      <c r="F44" s="743"/>
      <c r="G44" s="743"/>
      <c r="H44" s="743"/>
      <c r="I44" s="743"/>
      <c r="J44" s="743"/>
      <c r="K44" s="743"/>
      <c r="L44" s="743"/>
      <c r="M44" s="743"/>
      <c r="N44" s="743"/>
      <c r="O44" s="743"/>
      <c r="P44" s="743"/>
      <c r="Q44" s="743"/>
    </row>
    <row r="45" spans="1:20">
      <c r="A45" s="743"/>
      <c r="B45" s="743"/>
      <c r="C45" s="744"/>
      <c r="D45" s="743"/>
      <c r="E45" s="743"/>
      <c r="F45" s="743"/>
      <c r="G45" s="743"/>
      <c r="H45" s="743"/>
      <c r="I45" s="743"/>
      <c r="J45" s="743"/>
      <c r="K45" s="743"/>
      <c r="L45" s="743"/>
      <c r="M45" s="743"/>
      <c r="N45" s="743"/>
      <c r="O45" s="743"/>
      <c r="P45" s="743"/>
      <c r="Q45" s="743"/>
    </row>
    <row r="46" spans="1:20">
      <c r="A46" s="743"/>
      <c r="B46" s="743"/>
      <c r="C46" s="744"/>
      <c r="D46" s="743"/>
      <c r="E46" s="743"/>
      <c r="F46" s="743"/>
      <c r="G46" s="743"/>
      <c r="H46" s="743"/>
      <c r="I46" s="743"/>
      <c r="J46" s="743"/>
      <c r="K46" s="743"/>
      <c r="L46" s="743"/>
      <c r="M46" s="743"/>
      <c r="N46" s="743"/>
      <c r="O46" s="743"/>
      <c r="P46" s="743"/>
      <c r="Q46" s="743"/>
    </row>
    <row r="47" spans="1:20">
      <c r="A47" s="743"/>
      <c r="B47" s="743"/>
      <c r="C47" s="744"/>
      <c r="D47" s="743"/>
      <c r="E47" s="743"/>
      <c r="F47" s="743"/>
      <c r="G47" s="743"/>
      <c r="H47" s="743"/>
      <c r="I47" s="743"/>
      <c r="J47" s="743"/>
      <c r="K47" s="743"/>
      <c r="L47" s="743"/>
      <c r="M47" s="743"/>
      <c r="N47" s="743"/>
      <c r="O47" s="743"/>
      <c r="P47" s="743"/>
      <c r="Q47" s="743"/>
    </row>
    <row r="48" spans="1:20">
      <c r="A48" s="743"/>
      <c r="B48" s="743"/>
      <c r="C48" s="744"/>
      <c r="D48" s="743"/>
      <c r="E48" s="743"/>
      <c r="F48" s="743"/>
      <c r="G48" s="743"/>
      <c r="H48" s="743"/>
      <c r="I48" s="743"/>
      <c r="J48" s="743"/>
      <c r="K48" s="743"/>
      <c r="L48" s="743"/>
      <c r="M48" s="743"/>
      <c r="N48" s="743"/>
      <c r="O48" s="743"/>
      <c r="P48" s="743"/>
      <c r="Q48" s="743"/>
    </row>
    <row r="49" spans="1:20">
      <c r="A49" s="743"/>
      <c r="B49" s="743"/>
      <c r="C49" s="744"/>
      <c r="D49" s="743"/>
      <c r="E49" s="743"/>
      <c r="F49" s="743"/>
      <c r="G49" s="743"/>
      <c r="H49" s="743"/>
      <c r="I49" s="743"/>
      <c r="J49" s="743"/>
      <c r="K49" s="743"/>
      <c r="L49" s="743"/>
      <c r="M49" s="743"/>
      <c r="N49" s="743"/>
      <c r="O49" s="743"/>
      <c r="P49" s="743"/>
      <c r="Q49" s="743"/>
    </row>
    <row r="50" spans="1:20">
      <c r="A50" s="743"/>
      <c r="B50" s="743"/>
      <c r="C50" s="744"/>
      <c r="D50" s="743"/>
      <c r="E50" s="743"/>
      <c r="F50" s="743"/>
      <c r="G50" s="743"/>
      <c r="H50" s="743"/>
      <c r="I50" s="743"/>
      <c r="J50" s="743"/>
      <c r="K50" s="743"/>
      <c r="L50" s="743"/>
      <c r="M50" s="743"/>
      <c r="N50" s="743"/>
      <c r="O50" s="743"/>
      <c r="P50" s="743"/>
      <c r="Q50" s="743"/>
    </row>
    <row r="51" spans="1:20" ht="27" customHeight="1">
      <c r="B51" s="805" t="s">
        <v>320</v>
      </c>
      <c r="C51" s="805"/>
      <c r="D51" s="805"/>
      <c r="E51" s="805"/>
      <c r="F51" s="805"/>
      <c r="G51" s="805"/>
      <c r="H51" s="805"/>
      <c r="I51" s="805"/>
      <c r="J51" s="805"/>
      <c r="K51" s="805"/>
      <c r="L51" s="805"/>
      <c r="M51" s="805"/>
      <c r="N51" s="805"/>
      <c r="O51" s="805"/>
      <c r="P51" s="805"/>
      <c r="Q51" s="805"/>
      <c r="R51" s="805"/>
      <c r="S51" s="805"/>
      <c r="T51" s="805"/>
    </row>
    <row r="52" spans="1:20">
      <c r="A52" s="743"/>
      <c r="B52" s="743"/>
      <c r="C52" s="744"/>
      <c r="D52" s="743"/>
      <c r="E52" s="743"/>
      <c r="F52" s="743"/>
      <c r="G52" s="743"/>
      <c r="H52" s="743"/>
      <c r="I52" s="743"/>
      <c r="J52" s="743"/>
      <c r="K52" s="743"/>
      <c r="L52" s="743"/>
      <c r="M52" s="743"/>
      <c r="N52" s="743"/>
      <c r="O52" s="743"/>
      <c r="P52" s="743"/>
      <c r="Q52" s="743"/>
    </row>
    <row r="53" spans="1:20">
      <c r="A53" s="743"/>
      <c r="B53" s="743"/>
      <c r="C53" s="744"/>
      <c r="D53" s="743"/>
      <c r="E53" s="743"/>
      <c r="F53" s="743"/>
      <c r="G53" s="743"/>
      <c r="H53" s="743"/>
      <c r="I53" s="743"/>
      <c r="J53" s="743"/>
      <c r="K53" s="743"/>
      <c r="L53" s="743"/>
      <c r="M53" s="743"/>
      <c r="N53" s="743"/>
      <c r="O53" s="743"/>
      <c r="P53" s="743"/>
      <c r="Q53" s="743"/>
    </row>
    <row r="54" spans="1:20">
      <c r="A54" s="743"/>
      <c r="B54" s="745"/>
      <c r="C54" s="746"/>
      <c r="D54" s="747"/>
      <c r="E54" s="747"/>
      <c r="F54" s="747"/>
      <c r="G54" s="747"/>
      <c r="H54" s="747"/>
      <c r="I54" s="747"/>
      <c r="J54" s="747"/>
      <c r="K54" s="747"/>
      <c r="L54" s="747"/>
      <c r="M54" s="747"/>
      <c r="N54" s="747"/>
      <c r="O54" s="747"/>
      <c r="P54" s="747"/>
      <c r="Q54" s="747"/>
      <c r="R54" s="747"/>
      <c r="S54" s="747"/>
      <c r="T54" s="747"/>
    </row>
    <row r="55" spans="1:20" ht="14.4" thickBot="1">
      <c r="A55" s="743"/>
      <c r="B55" s="748"/>
      <c r="C55" s="749"/>
      <c r="D55" s="750">
        <v>2007</v>
      </c>
      <c r="E55" s="750">
        <f t="shared" ref="E55:M55" si="1">D55+1</f>
        <v>2008</v>
      </c>
      <c r="F55" s="750">
        <f t="shared" si="1"/>
        <v>2009</v>
      </c>
      <c r="G55" s="750">
        <f t="shared" si="1"/>
        <v>2010</v>
      </c>
      <c r="H55" s="750">
        <f t="shared" si="1"/>
        <v>2011</v>
      </c>
      <c r="I55" s="750">
        <f t="shared" si="1"/>
        <v>2012</v>
      </c>
      <c r="J55" s="750">
        <f t="shared" si="1"/>
        <v>2013</v>
      </c>
      <c r="K55" s="750">
        <f t="shared" si="1"/>
        <v>2014</v>
      </c>
      <c r="L55" s="750">
        <f t="shared" si="1"/>
        <v>2015</v>
      </c>
      <c r="M55" s="750">
        <f t="shared" si="1"/>
        <v>2016</v>
      </c>
      <c r="N55" s="750">
        <v>2017</v>
      </c>
      <c r="O55" s="750">
        <v>2018</v>
      </c>
      <c r="P55" s="750">
        <v>2019</v>
      </c>
      <c r="Q55" s="750">
        <v>2020</v>
      </c>
      <c r="R55" s="750">
        <v>2021</v>
      </c>
      <c r="S55" s="750">
        <v>2022</v>
      </c>
      <c r="T55" s="750">
        <v>2023</v>
      </c>
    </row>
    <row r="56" spans="1:20" ht="13.8" thickTop="1">
      <c r="A56" s="743"/>
      <c r="B56" s="751"/>
      <c r="C56" s="752"/>
      <c r="D56" s="743"/>
      <c r="E56" s="743"/>
      <c r="F56" s="743"/>
      <c r="G56" s="743"/>
      <c r="H56" s="743"/>
      <c r="I56" s="743"/>
      <c r="J56" s="743"/>
      <c r="K56" s="743"/>
      <c r="L56" s="743"/>
      <c r="M56" s="743"/>
      <c r="N56" s="743"/>
      <c r="O56" s="743"/>
      <c r="P56" s="743"/>
      <c r="Q56" s="743"/>
      <c r="R56" s="743"/>
    </row>
    <row r="57" spans="1:20" ht="16.5" customHeight="1">
      <c r="A57" s="743"/>
      <c r="B57" s="751"/>
      <c r="C57" s="752" t="s">
        <v>98</v>
      </c>
      <c r="D57" s="216"/>
      <c r="E57" s="667">
        <v>8.0815551102316308E-2</v>
      </c>
      <c r="F57" s="667">
        <v>9.6272029695660954E-2</v>
      </c>
      <c r="G57" s="667">
        <v>8.3523448315244497E-2</v>
      </c>
      <c r="H57" s="667">
        <v>9.9567629107992994E-2</v>
      </c>
      <c r="I57" s="667">
        <v>2.5850631264958235E-2</v>
      </c>
      <c r="J57" s="667">
        <v>7.4859541629234361E-2</v>
      </c>
      <c r="K57" s="667">
        <v>5.9197045942056103E-2</v>
      </c>
      <c r="L57" s="667">
        <v>0.11104912752639828</v>
      </c>
      <c r="M57" s="667">
        <v>9.1578215251794548E-2</v>
      </c>
      <c r="N57" s="667">
        <v>5.1980436154723808E-2</v>
      </c>
      <c r="O57" s="667">
        <v>8.7465663478334177E-2</v>
      </c>
      <c r="P57" s="667">
        <v>5.3749561503160237E-3</v>
      </c>
      <c r="Q57" s="667">
        <v>5.6409837699240573E-2</v>
      </c>
      <c r="R57" s="667">
        <v>4.0650516765976308E-2</v>
      </c>
      <c r="S57" s="667">
        <v>7.0962708777823513E-2</v>
      </c>
      <c r="T57" s="667">
        <v>0.10607698539011201</v>
      </c>
    </row>
    <row r="58" spans="1:20" ht="16.5" customHeight="1">
      <c r="A58" s="743"/>
      <c r="B58" s="751"/>
      <c r="C58" s="752" t="s">
        <v>99</v>
      </c>
      <c r="D58" s="216"/>
      <c r="E58" s="667">
        <v>0.14331460418344655</v>
      </c>
      <c r="F58" s="667">
        <v>4.1834749548908645E-2</v>
      </c>
      <c r="G58" s="667">
        <v>0.11278183854197898</v>
      </c>
      <c r="H58" s="667">
        <v>7.8998153095590995E-2</v>
      </c>
      <c r="I58" s="667">
        <v>1.7448119183529842E-2</v>
      </c>
      <c r="J58" s="667">
        <v>-5.962179761119768E-2</v>
      </c>
      <c r="K58" s="667">
        <v>0.11776279085548036</v>
      </c>
      <c r="L58" s="667">
        <v>-3.9153236335893404E-2</v>
      </c>
      <c r="M58" s="667">
        <v>0.14780129603261671</v>
      </c>
      <c r="N58" s="667">
        <v>4.239471858840882E-2</v>
      </c>
      <c r="O58" s="667">
        <v>0.19743408876902069</v>
      </c>
      <c r="P58" s="667">
        <v>5.8974889732348768E-2</v>
      </c>
      <c r="Q58" s="667">
        <v>0.14573466359967879</v>
      </c>
      <c r="R58" s="667">
        <v>0.10673250957772207</v>
      </c>
      <c r="S58" s="667">
        <v>0.22904335337178994</v>
      </c>
      <c r="T58" s="667">
        <v>8.5608038005729359E-2</v>
      </c>
    </row>
    <row r="59" spans="1:20" ht="16.5" customHeight="1">
      <c r="A59" s="743"/>
      <c r="B59" s="751"/>
      <c r="C59" s="752" t="s">
        <v>50</v>
      </c>
      <c r="D59" s="216"/>
      <c r="E59" s="667">
        <v>7.4052722622563349E-2</v>
      </c>
      <c r="F59" s="667">
        <v>5.3105699589305777E-2</v>
      </c>
      <c r="G59" s="667">
        <v>0.11639971461117504</v>
      </c>
      <c r="H59" s="667">
        <v>0.12153230291322403</v>
      </c>
      <c r="I59" s="667">
        <v>7.7398230896047027E-2</v>
      </c>
      <c r="J59" s="667">
        <v>7.3529654058435368E-2</v>
      </c>
      <c r="K59" s="667">
        <v>6.3874197360982876E-2</v>
      </c>
      <c r="L59" s="667">
        <v>8.2212261667740538E-2</v>
      </c>
      <c r="M59" s="667">
        <v>8.2391763249475058E-2</v>
      </c>
      <c r="N59" s="667">
        <v>4.9159608275646249E-2</v>
      </c>
      <c r="O59" s="667">
        <v>6.6039353679620882E-2</v>
      </c>
      <c r="P59" s="667">
        <v>9.3542852455680725E-2</v>
      </c>
      <c r="Q59" s="667">
        <v>2.8857856438468055E-2</v>
      </c>
      <c r="R59" s="667">
        <v>2.8428077460263879E-2</v>
      </c>
      <c r="S59" s="667">
        <v>5.0148210419889372E-2</v>
      </c>
      <c r="T59" s="667">
        <v>7.3797135066729247E-2</v>
      </c>
    </row>
    <row r="60" spans="1:20" ht="16.5" customHeight="1">
      <c r="A60" s="743"/>
      <c r="B60" s="751"/>
      <c r="C60" s="752"/>
      <c r="D60" s="216"/>
      <c r="E60" s="216"/>
      <c r="F60" s="216"/>
      <c r="G60" s="216"/>
      <c r="H60" s="216"/>
      <c r="I60" s="216"/>
      <c r="J60" s="216"/>
      <c r="K60" s="216"/>
      <c r="L60" s="216"/>
      <c r="M60" s="216"/>
      <c r="N60" s="216"/>
      <c r="O60" s="216"/>
      <c r="P60" s="216"/>
      <c r="Q60" s="216"/>
      <c r="R60" s="216"/>
      <c r="S60" s="216"/>
      <c r="T60" s="216"/>
    </row>
    <row r="61" spans="1:20" ht="16.5" customHeight="1">
      <c r="A61" s="743"/>
      <c r="B61" s="751"/>
      <c r="C61" s="752" t="s">
        <v>294</v>
      </c>
      <c r="D61" s="216"/>
      <c r="E61" s="667">
        <v>0.38571580085408796</v>
      </c>
      <c r="F61" s="667">
        <v>2.2746965341983616E-2</v>
      </c>
      <c r="G61" s="667">
        <v>5.6360182773895984E-2</v>
      </c>
      <c r="H61" s="667">
        <v>0.12923830838657979</v>
      </c>
      <c r="I61" s="667">
        <v>4.3849443214257322E-2</v>
      </c>
      <c r="J61" s="667">
        <v>6.7436894612866283E-2</v>
      </c>
      <c r="K61" s="667">
        <v>4.1872225573225119E-3</v>
      </c>
      <c r="L61" s="667">
        <v>-1.5872336073301963E-2</v>
      </c>
      <c r="M61" s="667">
        <v>3.8268160494419279E-2</v>
      </c>
      <c r="N61" s="667">
        <v>-6.7074443509631654E-2</v>
      </c>
      <c r="O61" s="667">
        <v>-4.0733146208256299E-2</v>
      </c>
      <c r="P61" s="667">
        <v>-1.3744664126361883E-2</v>
      </c>
      <c r="Q61" s="667">
        <v>7.9987956377954639E-2</v>
      </c>
      <c r="R61" s="667">
        <v>-2.9188599984746766E-2</v>
      </c>
      <c r="S61" s="667">
        <v>-0.24605476149443284</v>
      </c>
      <c r="T61" s="667">
        <v>4.3056494790371769E-2</v>
      </c>
    </row>
    <row r="62" spans="1:20" ht="16.5" customHeight="1">
      <c r="A62" s="743"/>
      <c r="B62" s="751"/>
      <c r="C62" s="752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</row>
    <row r="63" spans="1:20" ht="16.5" customHeight="1">
      <c r="A63" s="743"/>
      <c r="B63" s="751"/>
      <c r="C63" s="752" t="s">
        <v>312</v>
      </c>
      <c r="D63" s="216"/>
      <c r="E63" s="667">
        <v>7.832825120529141E-2</v>
      </c>
      <c r="F63" s="667">
        <v>6.6129915130444861E-2</v>
      </c>
      <c r="G63" s="667">
        <v>0.10645193618936966</v>
      </c>
      <c r="H63" s="667">
        <v>0.10916728768133099</v>
      </c>
      <c r="I63" s="667">
        <v>5.4895011509870306E-2</v>
      </c>
      <c r="J63" s="667">
        <v>5.39424559557522E-2</v>
      </c>
      <c r="K63" s="667">
        <v>7.0613197054198995E-2</v>
      </c>
      <c r="L63" s="667">
        <v>7.3572429647455362E-2</v>
      </c>
      <c r="M63" s="667">
        <v>9.4562966833916962E-2</v>
      </c>
      <c r="N63" s="667">
        <v>5.1682112833294935E-2</v>
      </c>
      <c r="O63" s="667">
        <v>9.2279906743151008E-2</v>
      </c>
      <c r="P63" s="667">
        <v>6.81439390314178E-2</v>
      </c>
      <c r="Q63" s="667">
        <v>5.4994597439211867E-2</v>
      </c>
      <c r="R63" s="667">
        <v>4.6542521052383545E-2</v>
      </c>
      <c r="S63" s="667">
        <v>9.4639504679187247E-2</v>
      </c>
      <c r="T63" s="667">
        <v>8.1302323913104102E-2</v>
      </c>
    </row>
    <row r="64" spans="1:20" ht="16.5" customHeight="1">
      <c r="A64" s="743"/>
      <c r="B64" s="751"/>
      <c r="C64" s="752"/>
      <c r="D64" s="743"/>
      <c r="E64" s="743"/>
      <c r="F64" s="743"/>
      <c r="G64" s="743"/>
      <c r="H64" s="743"/>
      <c r="I64" s="743"/>
      <c r="J64" s="743"/>
      <c r="K64" s="743"/>
      <c r="L64" s="743"/>
      <c r="M64" s="743"/>
      <c r="N64" s="743"/>
      <c r="O64" s="743"/>
      <c r="P64" s="743"/>
      <c r="Q64" s="743"/>
      <c r="R64" s="743"/>
      <c r="S64" s="743"/>
      <c r="T64" s="743"/>
    </row>
    <row r="65" spans="1:20" ht="16.5" customHeight="1">
      <c r="A65" s="743"/>
      <c r="B65" s="751"/>
      <c r="C65" s="752" t="s">
        <v>313</v>
      </c>
      <c r="D65" s="216"/>
      <c r="E65" s="667">
        <v>3.0647149630427695E-2</v>
      </c>
      <c r="F65" s="667">
        <v>0.11050261064898748</v>
      </c>
      <c r="G65" s="667">
        <v>4.2780621514250328E-2</v>
      </c>
      <c r="H65" s="667">
        <v>3.354239551686522E-2</v>
      </c>
      <c r="I65" s="667">
        <v>4.919490068432375E-2</v>
      </c>
      <c r="J65" s="667">
        <v>6.8290705871810964E-2</v>
      </c>
      <c r="K65" s="667">
        <v>2.4635391930961426E-2</v>
      </c>
      <c r="L65" s="667">
        <v>-2.3713008477121766E-2</v>
      </c>
      <c r="M65" s="667">
        <v>4.1485344525337808E-2</v>
      </c>
      <c r="N65" s="667">
        <v>2.1167688137867291E-2</v>
      </c>
      <c r="O65" s="667">
        <v>4.7502590633580422E-2</v>
      </c>
      <c r="P65" s="667">
        <v>-1.1701783426848467E-3</v>
      </c>
      <c r="Q65" s="667">
        <v>1.7660278324607814E-2</v>
      </c>
      <c r="R65" s="667">
        <v>0.1961951705344589</v>
      </c>
      <c r="S65" s="667">
        <v>0.12298058763568043</v>
      </c>
      <c r="T65" s="667">
        <v>-2.4671953899128019E-3</v>
      </c>
    </row>
    <row r="66" spans="1:20" ht="11.25" customHeight="1">
      <c r="A66" s="743"/>
      <c r="B66" s="751"/>
      <c r="C66" s="752"/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  <c r="S66" s="216"/>
      <c r="T66" s="216"/>
    </row>
    <row r="67" spans="1:20" ht="16.5" customHeight="1">
      <c r="A67" s="743"/>
      <c r="B67" s="751"/>
      <c r="C67" s="752" t="s">
        <v>295</v>
      </c>
      <c r="D67" s="216"/>
      <c r="E67" s="667">
        <v>7.486300276168345E-2</v>
      </c>
      <c r="F67" s="667">
        <v>6.9291590839943185E-2</v>
      </c>
      <c r="G67" s="667">
        <v>0.10218541030642925</v>
      </c>
      <c r="H67" s="667">
        <v>0.10386187135864611</v>
      </c>
      <c r="I67" s="667">
        <v>5.4661748676744448E-2</v>
      </c>
      <c r="J67" s="667">
        <v>5.4523024475510828E-2</v>
      </c>
      <c r="K67" s="667">
        <v>6.7317708110437025E-2</v>
      </c>
      <c r="L67" s="667">
        <v>6.5037166926338763E-2</v>
      </c>
      <c r="M67" s="667">
        <v>8.9600807268226168E-2</v>
      </c>
      <c r="N67" s="667">
        <v>4.9615397576368903E-2</v>
      </c>
      <c r="O67" s="667">
        <v>8.2979933128135341E-2</v>
      </c>
      <c r="P67" s="667">
        <v>6.522090641074163E-2</v>
      </c>
      <c r="Q67" s="667">
        <v>4.3111451368637699E-2</v>
      </c>
      <c r="R67" s="667">
        <v>6.2695979591304241E-2</v>
      </c>
      <c r="S67" s="667">
        <v>9.6260573370808622E-2</v>
      </c>
      <c r="T67" s="667">
        <v>7.4651494047367262E-2</v>
      </c>
    </row>
    <row r="68" spans="1:20" ht="9.75" customHeight="1">
      <c r="A68" s="743"/>
      <c r="B68" s="751"/>
      <c r="C68" s="752"/>
      <c r="D68" s="216"/>
      <c r="E68" s="754"/>
      <c r="F68" s="754"/>
      <c r="G68" s="754"/>
      <c r="H68" s="754"/>
      <c r="I68" s="754"/>
      <c r="J68" s="754"/>
      <c r="K68" s="754"/>
      <c r="L68" s="754"/>
      <c r="M68" s="754"/>
      <c r="N68" s="754"/>
      <c r="O68" s="754"/>
      <c r="P68" s="754"/>
      <c r="Q68" s="754"/>
      <c r="R68" s="754"/>
      <c r="S68" s="754"/>
      <c r="T68" s="754"/>
    </row>
    <row r="69" spans="1:20" ht="16.5" customHeight="1">
      <c r="A69" s="743"/>
      <c r="B69" s="751"/>
      <c r="C69" s="752" t="s">
        <v>339</v>
      </c>
      <c r="D69" s="216"/>
      <c r="E69" s="667"/>
      <c r="F69" s="667"/>
      <c r="G69" s="667"/>
      <c r="H69" s="667"/>
      <c r="I69" s="667"/>
      <c r="J69" s="667"/>
      <c r="K69" s="667"/>
      <c r="L69" s="667"/>
      <c r="M69" s="667"/>
      <c r="N69" s="667"/>
      <c r="O69" s="667"/>
      <c r="P69" s="667"/>
      <c r="Q69" s="667"/>
      <c r="R69" s="667"/>
      <c r="S69" s="667"/>
      <c r="T69" s="667"/>
    </row>
    <row r="70" spans="1:20" ht="16.5" customHeight="1">
      <c r="A70" s="743"/>
      <c r="B70" s="751"/>
      <c r="C70" s="757" t="s">
        <v>387</v>
      </c>
      <c r="D70" s="216"/>
      <c r="E70" s="667">
        <v>3.6842743908185316E-3</v>
      </c>
      <c r="F70" s="667">
        <v>0.12585515584693852</v>
      </c>
      <c r="G70" s="667">
        <v>9.2399370331244235E-3</v>
      </c>
      <c r="H70" s="667">
        <v>2.5653381999607205E-2</v>
      </c>
      <c r="I70" s="667">
        <v>2.884467359989773E-2</v>
      </c>
      <c r="J70" s="667">
        <v>4.2459562861377309E-2</v>
      </c>
      <c r="K70" s="667">
        <v>4.9521144306628795E-2</v>
      </c>
      <c r="L70" s="667">
        <v>4.6654791892728475E-3</v>
      </c>
      <c r="M70" s="667">
        <v>4.4985359997590679E-2</v>
      </c>
      <c r="N70" s="667">
        <v>-4.293545656464115E-2</v>
      </c>
      <c r="O70" s="667">
        <v>6.0017488695710997E-2</v>
      </c>
      <c r="P70" s="667">
        <v>1.4219908740800147E-3</v>
      </c>
      <c r="Q70" s="667">
        <v>-1.9094829965605409E-2</v>
      </c>
      <c r="R70" s="667">
        <v>0.12221124474614387</v>
      </c>
      <c r="S70" s="667">
        <v>0.17292656728133138</v>
      </c>
      <c r="T70" s="667">
        <v>2.5673999877204867E-3</v>
      </c>
    </row>
    <row r="71" spans="1:20" ht="16.5" customHeight="1">
      <c r="A71" s="743"/>
      <c r="B71" s="751"/>
      <c r="C71" s="757" t="s">
        <v>388</v>
      </c>
      <c r="D71" s="216"/>
      <c r="E71" s="667">
        <v>1.526052453068405E-2</v>
      </c>
      <c r="F71" s="667">
        <v>1.3305094048996491E-3</v>
      </c>
      <c r="G71" s="667">
        <v>0.12653017795122712</v>
      </c>
      <c r="H71" s="667">
        <v>9.4092119341878888E-2</v>
      </c>
      <c r="I71" s="667">
        <v>9.5892934917056527E-2</v>
      </c>
      <c r="J71" s="667">
        <v>4.2347403955669716E-2</v>
      </c>
      <c r="K71" s="667">
        <v>-3.8151074677356345E-2</v>
      </c>
      <c r="L71" s="667">
        <v>0.10974379891850128</v>
      </c>
      <c r="M71" s="667">
        <v>0.17261797677128099</v>
      </c>
      <c r="N71" s="667">
        <v>-0.20302271271002059</v>
      </c>
      <c r="O71" s="667">
        <v>0.11321448619875207</v>
      </c>
      <c r="P71" s="667">
        <v>-9.615905786465051E-2</v>
      </c>
      <c r="Q71" s="667">
        <v>8.3274966369845993E-2</v>
      </c>
      <c r="R71" s="667">
        <v>1.2290446309078273E-2</v>
      </c>
      <c r="S71" s="667">
        <v>0.19378805318755554</v>
      </c>
      <c r="T71" s="667">
        <v>-3.2888486065275946E-2</v>
      </c>
    </row>
    <row r="72" spans="1:20" ht="16.5" customHeight="1">
      <c r="A72" s="743"/>
      <c r="B72" s="751"/>
      <c r="C72" s="752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</row>
    <row r="73" spans="1:20" ht="16.5" customHeight="1">
      <c r="A73" s="743"/>
      <c r="B73" s="751"/>
      <c r="C73" s="752" t="s">
        <v>296</v>
      </c>
      <c r="D73" s="216"/>
      <c r="E73" s="667">
        <v>5.9877567946303056E-2</v>
      </c>
      <c r="F73" s="667">
        <v>0.10199074706951294</v>
      </c>
      <c r="G73" s="667">
        <v>6.8989430098288507E-2</v>
      </c>
      <c r="H73" s="667">
        <v>8.1375136608238696E-2</v>
      </c>
      <c r="I73" s="667">
        <v>4.1263095560927887E-2</v>
      </c>
      <c r="J73" s="667">
        <v>4.9670379716775903E-2</v>
      </c>
      <c r="K73" s="667">
        <v>9.4059598041611903E-2</v>
      </c>
      <c r="L73" s="667">
        <v>3.0049222715162749E-2</v>
      </c>
      <c r="M73" s="667">
        <v>5.2643976154708394E-2</v>
      </c>
      <c r="N73" s="667">
        <v>9.8349799576231467E-2</v>
      </c>
      <c r="O73" s="667">
        <v>5.3593207264402087E-2</v>
      </c>
      <c r="P73" s="667">
        <v>0.10076878837419967</v>
      </c>
      <c r="Q73" s="667">
        <v>-7.2821186576993435E-3</v>
      </c>
      <c r="R73" s="667">
        <v>9.9433590943770245E-2</v>
      </c>
      <c r="S73" s="667">
        <v>9.422541437910148E-2</v>
      </c>
      <c r="T73" s="667">
        <v>9.4347236653492539E-2</v>
      </c>
    </row>
    <row r="74" spans="1:20" ht="16.5" customHeight="1">
      <c r="A74" s="743"/>
      <c r="B74" s="751"/>
      <c r="C74" s="752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</row>
    <row r="75" spans="1:20" ht="16.5" customHeight="1">
      <c r="A75" s="743"/>
      <c r="B75" s="751"/>
      <c r="C75" s="752" t="s">
        <v>297</v>
      </c>
      <c r="D75" s="216"/>
      <c r="E75" s="667"/>
      <c r="F75" s="667"/>
      <c r="G75" s="667"/>
      <c r="H75" s="667"/>
      <c r="I75" s="667"/>
      <c r="J75" s="667"/>
      <c r="K75" s="667"/>
      <c r="L75" s="667"/>
      <c r="M75" s="667"/>
      <c r="N75" s="667"/>
      <c r="O75" s="667"/>
      <c r="P75" s="667"/>
      <c r="Q75" s="667"/>
      <c r="R75" s="667"/>
      <c r="S75" s="667"/>
      <c r="T75" s="667"/>
    </row>
    <row r="76" spans="1:20" ht="42" customHeight="1">
      <c r="A76" s="758"/>
      <c r="B76" s="751"/>
      <c r="C76" s="757" t="s">
        <v>340</v>
      </c>
      <c r="D76" s="220"/>
      <c r="E76" s="671">
        <v>1.0004545329103998E-2</v>
      </c>
      <c r="F76" s="671">
        <v>5.9448050684788756E-2</v>
      </c>
      <c r="G76" s="671">
        <v>0.22603158148126945</v>
      </c>
      <c r="H76" s="671">
        <v>0.17888627204726704</v>
      </c>
      <c r="I76" s="671">
        <v>0.15702266729086323</v>
      </c>
      <c r="J76" s="671">
        <v>9.7590126071158911E-2</v>
      </c>
      <c r="K76" s="671">
        <v>8.2435797625863838E-2</v>
      </c>
      <c r="L76" s="671">
        <v>4.7114930756068985E-2</v>
      </c>
      <c r="M76" s="671">
        <v>0.10794367420795603</v>
      </c>
      <c r="N76" s="671">
        <v>4.5948694070713891E-2</v>
      </c>
      <c r="O76" s="671">
        <v>0.48736884053966745</v>
      </c>
      <c r="P76" s="671">
        <v>0.23479345204512581</v>
      </c>
      <c r="Q76" s="671">
        <v>-3.3777226201208599E-2</v>
      </c>
      <c r="R76" s="671">
        <v>6.4155733878359378E-2</v>
      </c>
      <c r="S76" s="671">
        <v>2.0185188617450889E-2</v>
      </c>
      <c r="T76" s="671">
        <v>7.5183391156294022E-2</v>
      </c>
    </row>
    <row r="77" spans="1:20" ht="36.75" customHeight="1">
      <c r="A77" s="758"/>
      <c r="B77" s="751"/>
      <c r="C77" s="757" t="s">
        <v>341</v>
      </c>
      <c r="D77" s="220"/>
      <c r="E77" s="671">
        <v>8.9890268826406272E-2</v>
      </c>
      <c r="F77" s="671">
        <v>8.943600707663224E-2</v>
      </c>
      <c r="G77" s="671">
        <v>9.0704874949427916E-2</v>
      </c>
      <c r="H77" s="671">
        <v>8.9996570521974073E-2</v>
      </c>
      <c r="I77" s="671">
        <v>5.9235436359794891E-2</v>
      </c>
      <c r="J77" s="671">
        <v>6.1945140996783055E-2</v>
      </c>
      <c r="K77" s="671">
        <v>6.6072079078464352E-2</v>
      </c>
      <c r="L77" s="671">
        <v>6.9367581331839956E-2</v>
      </c>
      <c r="M77" s="671">
        <v>6.5537109171482699E-2</v>
      </c>
      <c r="N77" s="671">
        <v>7.9797686169765125E-2</v>
      </c>
      <c r="O77" s="671">
        <v>8.3958215680656645E-2</v>
      </c>
      <c r="P77" s="671">
        <v>6.2808061846860275E-2</v>
      </c>
      <c r="Q77" s="671">
        <v>2.9376213244072469E-2</v>
      </c>
      <c r="R77" s="671">
        <v>5.6107337357305775E-2</v>
      </c>
      <c r="S77" s="671">
        <v>7.4287547179305635E-2</v>
      </c>
      <c r="T77" s="671">
        <v>8.2832477633324908E-2</v>
      </c>
    </row>
    <row r="78" spans="1:20" ht="26.7" customHeight="1">
      <c r="A78" s="743"/>
      <c r="B78" s="751"/>
      <c r="C78" s="752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</row>
    <row r="79" spans="1:20" ht="26.7" customHeight="1">
      <c r="A79" s="743"/>
      <c r="B79" s="751"/>
      <c r="C79" s="752" t="s">
        <v>299</v>
      </c>
      <c r="D79" s="216"/>
      <c r="E79" s="667"/>
      <c r="F79" s="667"/>
      <c r="G79" s="667"/>
      <c r="H79" s="667"/>
      <c r="I79" s="667"/>
      <c r="J79" s="667"/>
      <c r="K79" s="667"/>
      <c r="L79" s="667"/>
      <c r="M79" s="667"/>
      <c r="N79" s="667"/>
      <c r="O79" s="667"/>
      <c r="P79" s="667"/>
      <c r="Q79" s="667"/>
      <c r="R79" s="667"/>
      <c r="S79" s="667"/>
      <c r="T79" s="667"/>
    </row>
    <row r="80" spans="1:20" ht="20.100000000000001" customHeight="1">
      <c r="A80" s="743"/>
      <c r="B80" s="751"/>
      <c r="C80" s="757" t="s">
        <v>300</v>
      </c>
      <c r="D80" s="216"/>
      <c r="E80" s="667">
        <v>1.3816799513048927E-2</v>
      </c>
      <c r="F80" s="667">
        <v>0.16156466286875304</v>
      </c>
      <c r="G80" s="667">
        <v>-6.2739386369137229E-2</v>
      </c>
      <c r="H80" s="667">
        <v>6.2420041539981819E-2</v>
      </c>
      <c r="I80" s="667">
        <v>-2.1134336218324723E-3</v>
      </c>
      <c r="J80" s="667">
        <v>-9.4617775593620612E-3</v>
      </c>
      <c r="K80" s="667">
        <v>3.2106798773769318E-2</v>
      </c>
      <c r="L80" s="667">
        <v>0.12744224574772289</v>
      </c>
      <c r="M80" s="667">
        <v>1.7450383923923507E-2</v>
      </c>
      <c r="N80" s="667">
        <v>6.171668538926145E-2</v>
      </c>
      <c r="O80" s="667">
        <v>0.17086230972083194</v>
      </c>
      <c r="P80" s="667">
        <v>-3.4454858204674421E-3</v>
      </c>
      <c r="Q80" s="667">
        <v>-7.5209482332420086E-3</v>
      </c>
      <c r="R80" s="667">
        <v>0.2220218131147591</v>
      </c>
      <c r="S80" s="667">
        <v>2.8401752575965222E-2</v>
      </c>
      <c r="T80" s="667">
        <v>-1.4549127259674166E-2</v>
      </c>
    </row>
    <row r="81" spans="1:20" ht="20.100000000000001" customHeight="1" thickBot="1">
      <c r="A81" s="743"/>
      <c r="B81" s="748"/>
      <c r="C81" s="759" t="s">
        <v>301</v>
      </c>
      <c r="D81" s="223"/>
      <c r="E81" s="228"/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</row>
    <row r="82" spans="1:20" ht="13.8" thickTop="1">
      <c r="A82" s="743"/>
      <c r="B82" s="743"/>
      <c r="C82" s="744" t="s">
        <v>434</v>
      </c>
      <c r="D82" s="743"/>
      <c r="E82" s="743"/>
      <c r="F82" s="743"/>
      <c r="G82" s="743"/>
      <c r="H82" s="743"/>
      <c r="I82" s="743"/>
      <c r="J82" s="743"/>
      <c r="K82" s="743"/>
      <c r="L82" s="743"/>
      <c r="M82" s="743"/>
      <c r="N82" s="743"/>
      <c r="O82" s="743"/>
      <c r="P82" s="743"/>
      <c r="Q82" s="743"/>
    </row>
    <row r="83" spans="1:20">
      <c r="A83" s="743"/>
      <c r="B83" s="743"/>
      <c r="C83" s="744" t="s">
        <v>306</v>
      </c>
      <c r="D83" s="743"/>
      <c r="E83" s="743"/>
      <c r="F83" s="743"/>
      <c r="G83" s="743"/>
      <c r="H83" s="743"/>
      <c r="I83" s="743"/>
      <c r="J83" s="743"/>
      <c r="K83" s="743"/>
      <c r="L83" s="743"/>
      <c r="M83" s="743"/>
      <c r="N83" s="743"/>
      <c r="O83" s="743"/>
      <c r="P83" s="743"/>
      <c r="Q83" s="743"/>
    </row>
    <row r="84" spans="1:20" ht="6.75" customHeight="1">
      <c r="A84" s="743"/>
      <c r="B84" s="743"/>
      <c r="C84" s="744"/>
      <c r="D84" s="743"/>
      <c r="E84" s="743"/>
      <c r="F84" s="743"/>
      <c r="G84" s="743"/>
      <c r="H84" s="743"/>
      <c r="I84" s="743"/>
      <c r="J84" s="743"/>
      <c r="K84" s="743"/>
      <c r="L84" s="743"/>
      <c r="M84" s="743"/>
      <c r="N84" s="743"/>
      <c r="O84" s="743"/>
      <c r="P84" s="743"/>
      <c r="Q84" s="743"/>
    </row>
    <row r="85" spans="1:20" ht="12.75" customHeight="1">
      <c r="A85" s="743"/>
      <c r="B85" s="743"/>
      <c r="C85" s="804" t="s">
        <v>483</v>
      </c>
      <c r="D85" s="804"/>
      <c r="E85" s="804"/>
      <c r="F85" s="804"/>
      <c r="G85" s="804"/>
      <c r="H85" s="804"/>
      <c r="I85" s="804"/>
      <c r="J85" s="804"/>
      <c r="K85" s="804"/>
      <c r="L85" s="804"/>
      <c r="M85" s="804"/>
      <c r="N85" s="804"/>
      <c r="O85" s="804"/>
      <c r="P85" s="804"/>
      <c r="Q85" s="804"/>
      <c r="R85" s="804"/>
      <c r="S85" s="804"/>
      <c r="T85" s="804"/>
    </row>
    <row r="86" spans="1:20">
      <c r="A86" s="743"/>
      <c r="B86" s="743"/>
      <c r="C86" s="744"/>
      <c r="D86" s="743"/>
      <c r="E86" s="743"/>
      <c r="F86" s="743"/>
      <c r="G86" s="743"/>
      <c r="H86" s="743"/>
      <c r="I86" s="743"/>
      <c r="J86" s="743"/>
      <c r="K86" s="743"/>
      <c r="L86" s="743"/>
      <c r="M86" s="743"/>
      <c r="N86" s="743"/>
      <c r="O86" s="743"/>
      <c r="P86" s="743"/>
      <c r="Q86" s="743"/>
    </row>
    <row r="87" spans="1:20">
      <c r="A87" s="743"/>
      <c r="B87" s="743"/>
      <c r="C87" s="744"/>
      <c r="D87" s="743"/>
      <c r="E87" s="743"/>
      <c r="F87" s="743"/>
      <c r="G87" s="743"/>
      <c r="H87" s="743"/>
      <c r="I87" s="743"/>
      <c r="J87" s="743"/>
      <c r="K87" s="743"/>
      <c r="L87" s="743"/>
      <c r="M87" s="743"/>
      <c r="N87" s="743"/>
      <c r="O87" s="743"/>
      <c r="P87" s="743"/>
      <c r="Q87" s="743"/>
    </row>
    <row r="88" spans="1:20">
      <c r="A88" s="743"/>
      <c r="B88" s="743"/>
      <c r="C88" s="744"/>
      <c r="D88" s="743"/>
      <c r="E88" s="743"/>
      <c r="F88" s="743"/>
      <c r="G88" s="743"/>
      <c r="H88" s="743"/>
      <c r="I88" s="743"/>
      <c r="J88" s="743"/>
      <c r="K88" s="743"/>
      <c r="L88" s="743"/>
      <c r="M88" s="743"/>
      <c r="N88" s="743"/>
      <c r="O88" s="743"/>
      <c r="P88" s="743"/>
      <c r="Q88" s="743"/>
    </row>
    <row r="89" spans="1:20">
      <c r="A89" s="743"/>
      <c r="B89" s="743"/>
      <c r="C89" s="744"/>
      <c r="D89" s="743"/>
      <c r="E89" s="743"/>
      <c r="F89" s="743"/>
      <c r="G89" s="743"/>
      <c r="H89" s="743"/>
      <c r="I89" s="743"/>
      <c r="J89" s="743"/>
      <c r="K89" s="743"/>
      <c r="L89" s="743"/>
      <c r="M89" s="743"/>
      <c r="N89" s="743"/>
      <c r="O89" s="743"/>
      <c r="P89" s="743"/>
      <c r="Q89" s="743"/>
    </row>
    <row r="90" spans="1:20">
      <c r="A90" s="743"/>
      <c r="B90" s="743"/>
      <c r="C90" s="744"/>
      <c r="D90" s="743"/>
      <c r="E90" s="743"/>
      <c r="F90" s="743"/>
      <c r="G90" s="743"/>
      <c r="H90" s="743"/>
      <c r="I90" s="743"/>
      <c r="J90" s="743"/>
      <c r="K90" s="743"/>
      <c r="L90" s="743"/>
      <c r="M90" s="743"/>
      <c r="N90" s="743"/>
      <c r="O90" s="743"/>
      <c r="P90" s="743"/>
      <c r="Q90" s="743"/>
    </row>
    <row r="91" spans="1:20">
      <c r="A91" s="743"/>
      <c r="B91" s="743"/>
      <c r="C91" s="744"/>
      <c r="D91" s="743"/>
      <c r="E91" s="743"/>
      <c r="F91" s="743"/>
      <c r="G91" s="743"/>
      <c r="H91" s="743"/>
      <c r="I91" s="743"/>
      <c r="J91" s="743"/>
      <c r="K91" s="743"/>
      <c r="L91" s="743"/>
      <c r="M91" s="743"/>
      <c r="N91" s="743"/>
      <c r="O91" s="743"/>
      <c r="P91" s="743"/>
      <c r="Q91" s="743"/>
    </row>
    <row r="92" spans="1:20">
      <c r="A92" s="743"/>
      <c r="B92" s="743"/>
      <c r="C92" s="744"/>
      <c r="D92" s="743"/>
      <c r="E92" s="743"/>
      <c r="F92" s="743"/>
      <c r="G92" s="743"/>
      <c r="H92" s="743"/>
      <c r="I92" s="743"/>
      <c r="J92" s="743"/>
      <c r="K92" s="743"/>
      <c r="L92" s="743"/>
      <c r="M92" s="743"/>
      <c r="N92" s="743"/>
      <c r="O92" s="743"/>
      <c r="P92" s="743"/>
      <c r="Q92" s="743"/>
    </row>
    <row r="93" spans="1:20">
      <c r="A93" s="743"/>
      <c r="B93" s="743"/>
      <c r="C93" s="744"/>
      <c r="D93" s="743"/>
      <c r="E93" s="743"/>
      <c r="F93" s="743"/>
      <c r="G93" s="743"/>
      <c r="H93" s="743"/>
      <c r="I93" s="743"/>
      <c r="J93" s="743"/>
      <c r="K93" s="743"/>
      <c r="L93" s="743"/>
      <c r="M93" s="743"/>
      <c r="N93" s="743"/>
      <c r="O93" s="743"/>
      <c r="P93" s="743"/>
      <c r="Q93" s="743"/>
    </row>
    <row r="94" spans="1:20">
      <c r="A94" s="743"/>
      <c r="B94" s="743"/>
      <c r="C94" s="744"/>
      <c r="D94" s="743"/>
      <c r="E94" s="743"/>
      <c r="F94" s="743"/>
      <c r="G94" s="743"/>
      <c r="H94" s="743"/>
      <c r="I94" s="743"/>
      <c r="J94" s="743"/>
      <c r="K94" s="743"/>
      <c r="L94" s="743"/>
      <c r="M94" s="743"/>
      <c r="N94" s="743"/>
      <c r="O94" s="743"/>
      <c r="P94" s="743"/>
      <c r="Q94" s="743"/>
    </row>
    <row r="95" spans="1:20">
      <c r="A95" s="743"/>
      <c r="B95" s="743"/>
      <c r="C95" s="744"/>
      <c r="D95" s="743"/>
      <c r="E95" s="743"/>
      <c r="F95" s="743"/>
      <c r="G95" s="743"/>
      <c r="H95" s="743"/>
      <c r="I95" s="743"/>
      <c r="J95" s="743"/>
      <c r="K95" s="743"/>
      <c r="L95" s="743"/>
      <c r="M95" s="743"/>
      <c r="N95" s="743"/>
      <c r="O95" s="743"/>
      <c r="P95" s="743"/>
      <c r="Q95" s="743"/>
    </row>
    <row r="96" spans="1:20">
      <c r="A96" s="743"/>
      <c r="B96" s="743"/>
      <c r="C96" s="744"/>
      <c r="D96" s="743"/>
      <c r="E96" s="743"/>
      <c r="F96" s="743"/>
      <c r="G96" s="743"/>
      <c r="H96" s="743"/>
      <c r="I96" s="743"/>
      <c r="J96" s="743"/>
      <c r="K96" s="743"/>
      <c r="L96" s="743"/>
      <c r="M96" s="743"/>
      <c r="N96" s="743"/>
      <c r="O96" s="743"/>
      <c r="P96" s="743"/>
      <c r="Q96" s="743"/>
    </row>
    <row r="97" spans="1:17">
      <c r="A97" s="743"/>
      <c r="B97" s="743"/>
      <c r="C97" s="744"/>
      <c r="D97" s="743"/>
      <c r="E97" s="743"/>
      <c r="F97" s="743"/>
      <c r="G97" s="743"/>
      <c r="H97" s="743"/>
      <c r="I97" s="743"/>
      <c r="J97" s="743"/>
      <c r="K97" s="743"/>
      <c r="L97" s="743"/>
      <c r="M97" s="743"/>
      <c r="N97" s="743"/>
      <c r="O97" s="743"/>
      <c r="P97" s="743"/>
      <c r="Q97" s="743"/>
    </row>
    <row r="98" spans="1:17">
      <c r="A98" s="743"/>
      <c r="B98" s="743"/>
      <c r="C98" s="744"/>
      <c r="D98" s="743"/>
      <c r="E98" s="743"/>
      <c r="F98" s="743"/>
      <c r="G98" s="743"/>
      <c r="H98" s="743"/>
      <c r="I98" s="743"/>
      <c r="J98" s="743"/>
      <c r="K98" s="743"/>
      <c r="L98" s="743"/>
      <c r="M98" s="743"/>
      <c r="N98" s="743"/>
      <c r="O98" s="743"/>
      <c r="P98" s="743"/>
      <c r="Q98" s="743"/>
    </row>
    <row r="99" spans="1:17">
      <c r="A99" s="743"/>
      <c r="B99" s="743"/>
      <c r="C99" s="744"/>
      <c r="D99" s="743"/>
      <c r="E99" s="743"/>
      <c r="F99" s="743"/>
      <c r="G99" s="743"/>
      <c r="H99" s="743"/>
      <c r="I99" s="743"/>
      <c r="J99" s="743"/>
      <c r="K99" s="743"/>
      <c r="L99" s="743"/>
      <c r="M99" s="743"/>
      <c r="N99" s="743"/>
      <c r="O99" s="743"/>
      <c r="P99" s="743"/>
      <c r="Q99" s="743"/>
    </row>
    <row r="100" spans="1:17">
      <c r="A100" s="743"/>
      <c r="B100" s="743"/>
      <c r="C100" s="744"/>
      <c r="D100" s="743"/>
      <c r="E100" s="743"/>
      <c r="F100" s="743"/>
      <c r="G100" s="743"/>
      <c r="H100" s="743"/>
      <c r="I100" s="743"/>
      <c r="J100" s="743"/>
      <c r="K100" s="743"/>
      <c r="L100" s="743"/>
      <c r="M100" s="743"/>
      <c r="N100" s="743"/>
      <c r="O100" s="743"/>
      <c r="P100" s="743"/>
      <c r="Q100" s="743"/>
    </row>
    <row r="101" spans="1:17">
      <c r="A101" s="743"/>
      <c r="B101" s="743"/>
      <c r="C101" s="744"/>
      <c r="D101" s="743"/>
      <c r="E101" s="743"/>
      <c r="F101" s="743"/>
      <c r="G101" s="743"/>
      <c r="H101" s="743"/>
      <c r="I101" s="743"/>
      <c r="J101" s="743"/>
      <c r="K101" s="743"/>
      <c r="L101" s="743"/>
      <c r="M101" s="743"/>
      <c r="N101" s="743"/>
      <c r="O101" s="743"/>
      <c r="P101" s="743"/>
      <c r="Q101" s="743"/>
    </row>
    <row r="102" spans="1:17">
      <c r="A102" s="743"/>
      <c r="B102" s="743"/>
      <c r="C102" s="744"/>
      <c r="D102" s="743"/>
      <c r="E102" s="743"/>
      <c r="F102" s="743"/>
      <c r="G102" s="743"/>
      <c r="H102" s="743"/>
      <c r="I102" s="743"/>
      <c r="J102" s="743"/>
      <c r="K102" s="743"/>
      <c r="L102" s="743"/>
      <c r="M102" s="743"/>
      <c r="N102" s="743"/>
      <c r="O102" s="743"/>
      <c r="P102" s="743"/>
      <c r="Q102" s="743"/>
    </row>
  </sheetData>
  <mergeCells count="4">
    <mergeCell ref="C85:T85"/>
    <mergeCell ref="B1:T1"/>
    <mergeCell ref="C35:T35"/>
    <mergeCell ref="B51:T5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S197"/>
  <sheetViews>
    <sheetView zoomScale="85" zoomScaleNormal="85" zoomScaleSheetLayoutView="80" zoomScalePageLayoutView="73" workbookViewId="0">
      <selection activeCell="E30" sqref="E30"/>
    </sheetView>
  </sheetViews>
  <sheetFormatPr baseColWidth="10" defaultColWidth="11.44140625" defaultRowHeight="13.2"/>
  <cols>
    <col min="1" max="1" width="12.109375" style="743" customWidth="1"/>
    <col min="2" max="2" width="26.33203125" style="744" customWidth="1"/>
    <col min="3" max="10" width="12.6640625" style="743" bestFit="1" customWidth="1"/>
    <col min="11" max="16" width="11.6640625" style="743" bestFit="1" customWidth="1"/>
    <col min="17" max="16384" width="11.44140625" style="743"/>
  </cols>
  <sheetData>
    <row r="1" spans="1:19" ht="30.6" customHeight="1">
      <c r="A1" s="805" t="s">
        <v>389</v>
      </c>
      <c r="B1" s="805"/>
      <c r="C1" s="805"/>
      <c r="D1" s="805"/>
      <c r="E1" s="805"/>
      <c r="F1" s="805"/>
      <c r="G1" s="805"/>
      <c r="H1" s="805"/>
      <c r="I1" s="805"/>
      <c r="J1" s="805"/>
      <c r="K1" s="805"/>
      <c r="L1" s="805"/>
      <c r="M1" s="805"/>
      <c r="N1" s="805"/>
      <c r="O1" s="805"/>
      <c r="P1" s="805"/>
      <c r="Q1" s="805"/>
      <c r="R1" s="805"/>
      <c r="S1" s="805"/>
    </row>
    <row r="2" spans="1:19" ht="17.100000000000001" customHeight="1">
      <c r="D2" s="760"/>
    </row>
    <row r="3" spans="1:19" ht="17.100000000000001" customHeight="1"/>
    <row r="4" spans="1:19" ht="17.100000000000001" customHeight="1">
      <c r="A4" s="807" t="s">
        <v>399</v>
      </c>
      <c r="B4" s="809" t="s">
        <v>365</v>
      </c>
      <c r="C4" s="747"/>
      <c r="D4" s="747"/>
      <c r="E4" s="747"/>
      <c r="F4" s="747"/>
      <c r="G4" s="747"/>
      <c r="H4" s="747"/>
      <c r="I4" s="747"/>
      <c r="J4" s="747"/>
      <c r="K4" s="747"/>
      <c r="L4" s="747"/>
      <c r="M4" s="747"/>
      <c r="N4" s="747"/>
      <c r="O4" s="747"/>
      <c r="P4" s="747"/>
      <c r="Q4" s="747"/>
      <c r="R4" s="747"/>
      <c r="S4" s="747"/>
    </row>
    <row r="5" spans="1:19" ht="37.5" customHeight="1" thickBot="1">
      <c r="A5" s="808"/>
      <c r="B5" s="810"/>
      <c r="C5" s="761">
        <v>2007</v>
      </c>
      <c r="D5" s="761">
        <v>2008</v>
      </c>
      <c r="E5" s="761">
        <v>2009</v>
      </c>
      <c r="F5" s="761">
        <v>2010</v>
      </c>
      <c r="G5" s="761">
        <v>2011</v>
      </c>
      <c r="H5" s="761">
        <v>2012</v>
      </c>
      <c r="I5" s="761">
        <v>2013</v>
      </c>
      <c r="J5" s="761" t="s">
        <v>342</v>
      </c>
      <c r="K5" s="761" t="s">
        <v>343</v>
      </c>
      <c r="L5" s="761" t="s">
        <v>344</v>
      </c>
      <c r="M5" s="761">
        <v>2017</v>
      </c>
      <c r="N5" s="761">
        <v>2018</v>
      </c>
      <c r="O5" s="761">
        <v>2019</v>
      </c>
      <c r="P5" s="761">
        <v>2020</v>
      </c>
      <c r="Q5" s="761">
        <v>2021</v>
      </c>
      <c r="R5" s="761">
        <v>2022</v>
      </c>
      <c r="S5" s="761">
        <v>2023</v>
      </c>
    </row>
    <row r="6" spans="1:19" ht="17.100000000000001" customHeight="1" thickTop="1">
      <c r="A6" s="762">
        <v>1</v>
      </c>
      <c r="B6" s="763" t="s">
        <v>51</v>
      </c>
      <c r="C6" s="764">
        <v>3072.974827131723</v>
      </c>
      <c r="D6" s="764">
        <v>3159.9523374951477</v>
      </c>
      <c r="E6" s="764">
        <v>3353.3617606528674</v>
      </c>
      <c r="F6" s="764">
        <v>3345.1669764355488</v>
      </c>
      <c r="G6" s="764">
        <v>3387.9943065336643</v>
      </c>
      <c r="H6" s="764">
        <v>3502.0987811488167</v>
      </c>
      <c r="I6" s="764">
        <v>3222.9938264013444</v>
      </c>
      <c r="J6" s="764">
        <v>3247.217788854804</v>
      </c>
      <c r="K6" s="764">
        <v>3155.481221746184</v>
      </c>
      <c r="L6" s="764">
        <v>3184.2017671732337</v>
      </c>
      <c r="M6" s="764">
        <v>3207.061056780647</v>
      </c>
      <c r="N6" s="764">
        <v>3309.0533149764565</v>
      </c>
      <c r="O6" s="764">
        <v>3560.4358256056375</v>
      </c>
      <c r="P6" s="764">
        <v>3477.1410075839894</v>
      </c>
      <c r="Q6" s="764">
        <v>3418.2370697325987</v>
      </c>
      <c r="R6" s="764">
        <v>3544.7281127596998</v>
      </c>
      <c r="S6" s="764">
        <v>3656.951238359954</v>
      </c>
    </row>
    <row r="7" spans="1:19" ht="17.100000000000001" customHeight="1">
      <c r="A7" s="762">
        <v>3</v>
      </c>
      <c r="B7" s="763" t="s">
        <v>345</v>
      </c>
      <c r="C7" s="764">
        <v>1243.6476739533568</v>
      </c>
      <c r="D7" s="764">
        <v>1257.6364233546353</v>
      </c>
      <c r="E7" s="764">
        <v>1262.9764159947636</v>
      </c>
      <c r="F7" s="764">
        <v>1157.3358500641898</v>
      </c>
      <c r="G7" s="764">
        <v>1210.5770169392993</v>
      </c>
      <c r="H7" s="764">
        <v>1225.0149430974539</v>
      </c>
      <c r="I7" s="764">
        <v>1243.3181687051247</v>
      </c>
      <c r="J7" s="764">
        <v>1280.5371349035054</v>
      </c>
      <c r="K7" s="764">
        <v>1297.6624137950907</v>
      </c>
      <c r="L7" s="764">
        <v>1329.5999228387072</v>
      </c>
      <c r="M7" s="764">
        <v>1361.8714952296086</v>
      </c>
      <c r="N7" s="764">
        <v>1279.0328651050486</v>
      </c>
      <c r="O7" s="764">
        <v>1310.6611385898016</v>
      </c>
      <c r="P7" s="764">
        <v>1317.8426503693261</v>
      </c>
      <c r="Q7" s="764">
        <v>1243.4016645315451</v>
      </c>
      <c r="R7" s="764">
        <v>1305.1100505481845</v>
      </c>
      <c r="S7" s="764">
        <v>1459.4179344507249</v>
      </c>
    </row>
    <row r="8" spans="1:19" ht="17.100000000000001" customHeight="1">
      <c r="A8" s="762">
        <v>2</v>
      </c>
      <c r="B8" s="763" t="s">
        <v>53</v>
      </c>
      <c r="C8" s="764">
        <v>166.8269515597508</v>
      </c>
      <c r="D8" s="764">
        <v>168.49522107534833</v>
      </c>
      <c r="E8" s="764">
        <v>220.72873960870626</v>
      </c>
      <c r="F8" s="764">
        <v>222.93602700479332</v>
      </c>
      <c r="G8" s="764">
        <v>215.57913811363517</v>
      </c>
      <c r="H8" s="764">
        <v>187.06863479593898</v>
      </c>
      <c r="I8" s="764">
        <v>200.24975805657306</v>
      </c>
      <c r="J8" s="764">
        <v>212.81278816692824</v>
      </c>
      <c r="K8" s="764">
        <v>214.94091604859753</v>
      </c>
      <c r="L8" s="764">
        <v>217.09032520908349</v>
      </c>
      <c r="M8" s="764">
        <v>223.12543624989598</v>
      </c>
      <c r="N8" s="764">
        <v>220.9524320152095</v>
      </c>
      <c r="O8" s="764">
        <v>223.25278764164622</v>
      </c>
      <c r="P8" s="764">
        <v>229.58167784799616</v>
      </c>
      <c r="Q8" s="764">
        <v>235.92997393508944</v>
      </c>
      <c r="R8" s="764">
        <v>145.06487463178942</v>
      </c>
      <c r="S8" s="764">
        <v>142.57500952611895</v>
      </c>
    </row>
    <row r="9" spans="1:19" ht="17.100000000000001" customHeight="1">
      <c r="A9" s="762">
        <v>10</v>
      </c>
      <c r="B9" s="763" t="s">
        <v>346</v>
      </c>
      <c r="C9" s="764">
        <v>111.84318944801835</v>
      </c>
      <c r="D9" s="764">
        <v>136.96807495060324</v>
      </c>
      <c r="E9" s="764">
        <v>159.90764431309054</v>
      </c>
      <c r="F9" s="764">
        <v>206.1788795042801</v>
      </c>
      <c r="G9" s="764">
        <v>211.06880764689888</v>
      </c>
      <c r="H9" s="764">
        <v>333.36180465050944</v>
      </c>
      <c r="I9" s="764">
        <v>882.70466243927672</v>
      </c>
      <c r="J9" s="764">
        <v>1012.9666157431088</v>
      </c>
      <c r="K9" s="764">
        <v>1137.6643333338718</v>
      </c>
      <c r="L9" s="764">
        <v>1174.5887550770635</v>
      </c>
      <c r="M9" s="764">
        <v>1298.3999321330564</v>
      </c>
      <c r="N9" s="764">
        <v>1272.1462716206479</v>
      </c>
      <c r="O9" s="764">
        <v>1402.6484062474374</v>
      </c>
      <c r="P9" s="764">
        <v>606.13576076017739</v>
      </c>
      <c r="Q9" s="764">
        <v>875.41225172040708</v>
      </c>
      <c r="R9" s="764">
        <v>994.20124012452948</v>
      </c>
      <c r="S9" s="764">
        <v>1061.2422097330732</v>
      </c>
    </row>
    <row r="10" spans="1:19" ht="17.100000000000001" customHeight="1">
      <c r="A10" s="762">
        <v>15</v>
      </c>
      <c r="B10" s="763" t="s">
        <v>347</v>
      </c>
      <c r="C10" s="764">
        <v>687.66884003035102</v>
      </c>
      <c r="D10" s="764">
        <v>720.81347266679632</v>
      </c>
      <c r="E10" s="764">
        <v>709.49294193551987</v>
      </c>
      <c r="F10" s="764">
        <v>717.35233387434437</v>
      </c>
      <c r="G10" s="764">
        <v>707.76934902138237</v>
      </c>
      <c r="H10" s="764">
        <v>726.58214112356382</v>
      </c>
      <c r="I10" s="764">
        <v>708.64901236786636</v>
      </c>
      <c r="J10" s="764">
        <v>727.54275861337373</v>
      </c>
      <c r="K10" s="764">
        <v>743.65961949692655</v>
      </c>
      <c r="L10" s="764">
        <v>776.16829519517842</v>
      </c>
      <c r="M10" s="764">
        <v>803.36344120799777</v>
      </c>
      <c r="N10" s="764">
        <v>820.68270759726602</v>
      </c>
      <c r="O10" s="764">
        <v>854.02788191210129</v>
      </c>
      <c r="P10" s="764">
        <v>741.35753803611169</v>
      </c>
      <c r="Q10" s="764">
        <v>888.78210855880252</v>
      </c>
      <c r="R10" s="764">
        <v>948.24248549063032</v>
      </c>
      <c r="S10" s="764">
        <v>962.69514351169801</v>
      </c>
    </row>
    <row r="11" spans="1:19" ht="17.100000000000001" customHeight="1">
      <c r="A11" s="762">
        <v>17</v>
      </c>
      <c r="B11" s="763" t="s">
        <v>348</v>
      </c>
      <c r="C11" s="764">
        <v>180.27178541101557</v>
      </c>
      <c r="D11" s="764">
        <v>181.52985942549708</v>
      </c>
      <c r="E11" s="764">
        <v>145.8789180657742</v>
      </c>
      <c r="F11" s="764">
        <v>137.00801256273655</v>
      </c>
      <c r="G11" s="764">
        <v>136.27106840018655</v>
      </c>
      <c r="H11" s="764">
        <v>140.06685765018494</v>
      </c>
      <c r="I11" s="764">
        <v>144.7552056433824</v>
      </c>
      <c r="J11" s="764">
        <v>147.60378898956219</v>
      </c>
      <c r="K11" s="764">
        <v>146.72012201545067</v>
      </c>
      <c r="L11" s="764">
        <v>157.82967710389141</v>
      </c>
      <c r="M11" s="764">
        <v>172.77783827519556</v>
      </c>
      <c r="N11" s="764">
        <v>178.62582846371583</v>
      </c>
      <c r="O11" s="764">
        <v>193.34811394643407</v>
      </c>
      <c r="P11" s="764">
        <v>163.05964375832184</v>
      </c>
      <c r="Q11" s="764">
        <v>212.32139240619949</v>
      </c>
      <c r="R11" s="764">
        <v>237.61552347851853</v>
      </c>
      <c r="S11" s="764">
        <v>216.83571915486777</v>
      </c>
    </row>
    <row r="12" spans="1:19" ht="17.100000000000001" customHeight="1">
      <c r="A12" s="762">
        <v>20</v>
      </c>
      <c r="B12" s="763" t="s">
        <v>349</v>
      </c>
      <c r="C12" s="764">
        <v>161.86884462511574</v>
      </c>
      <c r="D12" s="764">
        <v>153.09062929389398</v>
      </c>
      <c r="E12" s="764">
        <v>158.30610653938351</v>
      </c>
      <c r="F12" s="764">
        <v>173.35191253050294</v>
      </c>
      <c r="G12" s="764">
        <v>166.16342319570791</v>
      </c>
      <c r="H12" s="764">
        <v>167.49620077542502</v>
      </c>
      <c r="I12" s="764">
        <v>172.38066826718938</v>
      </c>
      <c r="J12" s="764">
        <v>175.91028615422366</v>
      </c>
      <c r="K12" s="764">
        <v>183.64025646632615</v>
      </c>
      <c r="L12" s="764">
        <v>196.95069361177292</v>
      </c>
      <c r="M12" s="764">
        <v>192.96691100214653</v>
      </c>
      <c r="N12" s="764">
        <v>198.64280185979743</v>
      </c>
      <c r="O12" s="764">
        <v>203.94350609388053</v>
      </c>
      <c r="P12" s="764">
        <v>179.43063632197504</v>
      </c>
      <c r="Q12" s="764">
        <v>183.9276810598144</v>
      </c>
      <c r="R12" s="764">
        <v>223.29601631418637</v>
      </c>
      <c r="S12" s="764">
        <v>209.69759664163576</v>
      </c>
    </row>
    <row r="13" spans="1:19" ht="17.100000000000001" customHeight="1">
      <c r="A13" s="762">
        <v>26</v>
      </c>
      <c r="B13" s="763" t="s">
        <v>55</v>
      </c>
      <c r="C13" s="764">
        <v>55.994363546928639</v>
      </c>
      <c r="D13" s="764">
        <v>62.844491951944093</v>
      </c>
      <c r="E13" s="764">
        <v>58.61824929182059</v>
      </c>
      <c r="F13" s="764">
        <v>60.47116252904793</v>
      </c>
      <c r="G13" s="764">
        <v>62.796986993398029</v>
      </c>
      <c r="H13" s="764">
        <v>64.511861348558313</v>
      </c>
      <c r="I13" s="764">
        <v>60.644976683309963</v>
      </c>
      <c r="J13" s="764">
        <v>62.705623039372668</v>
      </c>
      <c r="K13" s="764">
        <v>64.231267385552712</v>
      </c>
      <c r="L13" s="764">
        <v>67.645793389969555</v>
      </c>
      <c r="M13" s="764">
        <v>77.349977940880123</v>
      </c>
      <c r="N13" s="764">
        <v>84.069778142890783</v>
      </c>
      <c r="O13" s="764">
        <v>89.145495445587912</v>
      </c>
      <c r="P13" s="764">
        <v>72.737975095504254</v>
      </c>
      <c r="Q13" s="764">
        <v>77.125961609323198</v>
      </c>
      <c r="R13" s="764">
        <v>78.141474151671233</v>
      </c>
      <c r="S13" s="764">
        <v>82.710636052847732</v>
      </c>
    </row>
    <row r="14" spans="1:19" ht="17.100000000000001" customHeight="1">
      <c r="A14" s="762">
        <v>28</v>
      </c>
      <c r="B14" s="763" t="s">
        <v>350</v>
      </c>
      <c r="C14" s="764">
        <v>156.49502948864099</v>
      </c>
      <c r="D14" s="764">
        <v>217.97936540424845</v>
      </c>
      <c r="E14" s="764">
        <v>171.37312647680892</v>
      </c>
      <c r="F14" s="764">
        <v>142.7749777964971</v>
      </c>
      <c r="G14" s="764">
        <v>164.56615613538773</v>
      </c>
      <c r="H14" s="764">
        <v>167.46025177902277</v>
      </c>
      <c r="I14" s="764">
        <v>148.18265284089401</v>
      </c>
      <c r="J14" s="764">
        <v>152.62388847102807</v>
      </c>
      <c r="K14" s="764">
        <v>163.79133754321941</v>
      </c>
      <c r="L14" s="764">
        <v>174.14885983927707</v>
      </c>
      <c r="M14" s="764">
        <v>185.32500336508312</v>
      </c>
      <c r="N14" s="764">
        <v>198.98159782636014</v>
      </c>
      <c r="O14" s="764">
        <v>213.7653519379391</v>
      </c>
      <c r="P14" s="764">
        <v>214.0753905808115</v>
      </c>
      <c r="Q14" s="764">
        <v>220.68176269105493</v>
      </c>
      <c r="R14" s="764">
        <v>227.17771629083592</v>
      </c>
      <c r="S14" s="764">
        <v>231.63778821666335</v>
      </c>
    </row>
    <row r="15" spans="1:19" ht="17.100000000000001" customHeight="1">
      <c r="A15" s="762">
        <v>29</v>
      </c>
      <c r="B15" s="763" t="s">
        <v>351</v>
      </c>
      <c r="C15" s="764">
        <v>63.601395249981621</v>
      </c>
      <c r="D15" s="764">
        <v>48.668605546639441</v>
      </c>
      <c r="E15" s="764">
        <v>39.01901449534909</v>
      </c>
      <c r="F15" s="764">
        <v>27.384833500377646</v>
      </c>
      <c r="G15" s="764">
        <v>24.687449730193059</v>
      </c>
      <c r="H15" s="764">
        <v>24.997722585461148</v>
      </c>
      <c r="I15" s="764">
        <v>25.368356324268625</v>
      </c>
      <c r="J15" s="764">
        <v>25.752483836060154</v>
      </c>
      <c r="K15" s="764">
        <v>26.217640250684685</v>
      </c>
      <c r="L15" s="764">
        <v>26.697662855281976</v>
      </c>
      <c r="M15" s="764">
        <v>27.186780806236122</v>
      </c>
      <c r="N15" s="764">
        <v>27.744139060906896</v>
      </c>
      <c r="O15" s="764">
        <v>28.304915171260426</v>
      </c>
      <c r="P15" s="764">
        <v>28.347985696389941</v>
      </c>
      <c r="Q15" s="764">
        <v>28.730648169313397</v>
      </c>
      <c r="R15" s="764">
        <v>34.742472533228593</v>
      </c>
      <c r="S15" s="764">
        <v>36.831956484876059</v>
      </c>
    </row>
    <row r="16" spans="1:19" ht="17.100000000000001" customHeight="1">
      <c r="A16" s="762">
        <v>36</v>
      </c>
      <c r="B16" s="763" t="s">
        <v>352</v>
      </c>
      <c r="C16" s="764">
        <v>157.79635639733468</v>
      </c>
      <c r="D16" s="764">
        <v>166.3694045786782</v>
      </c>
      <c r="E16" s="764">
        <v>141.4956567248376</v>
      </c>
      <c r="F16" s="764">
        <v>139.04496959012755</v>
      </c>
      <c r="G16" s="764">
        <v>142.73933973539368</v>
      </c>
      <c r="H16" s="764">
        <v>144.83661883117148</v>
      </c>
      <c r="I16" s="764">
        <v>145.07012641927182</v>
      </c>
      <c r="J16" s="764">
        <v>148.13009649339349</v>
      </c>
      <c r="K16" s="764">
        <v>153.01275697593127</v>
      </c>
      <c r="L16" s="764">
        <v>165.00911308546102</v>
      </c>
      <c r="M16" s="764">
        <v>172.12078075244088</v>
      </c>
      <c r="N16" s="764">
        <v>201.3513298420587</v>
      </c>
      <c r="O16" s="764">
        <v>206.34499372335853</v>
      </c>
      <c r="P16" s="764">
        <v>173.6380257502924</v>
      </c>
      <c r="Q16" s="764">
        <v>177.49397170620023</v>
      </c>
      <c r="R16" s="764">
        <v>195.40705140163669</v>
      </c>
      <c r="S16" s="764">
        <v>191.5757163988346</v>
      </c>
    </row>
    <row r="17" spans="1:19" ht="17.100000000000001" customHeight="1">
      <c r="A17" s="762">
        <v>40</v>
      </c>
      <c r="B17" s="763" t="s">
        <v>353</v>
      </c>
      <c r="C17" s="764">
        <v>159.85189537076297</v>
      </c>
      <c r="D17" s="764">
        <v>170.88167615134563</v>
      </c>
      <c r="E17" s="764">
        <v>169.7560190535485</v>
      </c>
      <c r="F17" s="764">
        <v>181.74471111336368</v>
      </c>
      <c r="G17" s="764">
        <v>179.12024075518968</v>
      </c>
      <c r="H17" s="764">
        <v>190.10827764826948</v>
      </c>
      <c r="I17" s="764">
        <v>206.40397593777976</v>
      </c>
      <c r="J17" s="764">
        <v>214.43349919564142</v>
      </c>
      <c r="K17" s="764">
        <v>227.32897835853581</v>
      </c>
      <c r="L17" s="764">
        <v>243.46933582199188</v>
      </c>
      <c r="M17" s="764">
        <v>226.05926597807712</v>
      </c>
      <c r="N17" s="764">
        <v>236.09429524467186</v>
      </c>
      <c r="O17" s="764">
        <v>244.7875512472761</v>
      </c>
      <c r="P17" s="764">
        <v>244.5431608470559</v>
      </c>
      <c r="Q17" s="764">
        <v>251.64176999975848</v>
      </c>
      <c r="R17" s="764">
        <v>247.90173659321567</v>
      </c>
      <c r="S17" s="764">
        <v>250.54948421302186</v>
      </c>
    </row>
    <row r="18" spans="1:19" ht="17.100000000000001" customHeight="1">
      <c r="A18" s="762">
        <v>45</v>
      </c>
      <c r="B18" s="763" t="s">
        <v>225</v>
      </c>
      <c r="C18" s="764">
        <v>1284.8021165709874</v>
      </c>
      <c r="D18" s="764">
        <v>1637.1960871115714</v>
      </c>
      <c r="E18" s="764">
        <v>1344.4867115419613</v>
      </c>
      <c r="F18" s="764">
        <v>1389.6501086596527</v>
      </c>
      <c r="G18" s="764">
        <v>1436.5622146070441</v>
      </c>
      <c r="H18" s="764">
        <v>1487.1193619980306</v>
      </c>
      <c r="I18" s="764">
        <v>1458.6002911548326</v>
      </c>
      <c r="J18" s="764">
        <v>1504.6379585388952</v>
      </c>
      <c r="K18" s="764">
        <v>1650.0331424608601</v>
      </c>
      <c r="L18" s="764">
        <v>1749.6558570119143</v>
      </c>
      <c r="M18" s="764">
        <v>1868.3756872718227</v>
      </c>
      <c r="N18" s="764">
        <v>2016.4127953889092</v>
      </c>
      <c r="O18" s="764">
        <v>2223.9108925902201</v>
      </c>
      <c r="P18" s="764">
        <v>2016.7878279392394</v>
      </c>
      <c r="Q18" s="764">
        <v>2399.7814099776115</v>
      </c>
      <c r="R18" s="764">
        <v>2483.5324168974435</v>
      </c>
      <c r="S18" s="764">
        <v>2533.0104580910102</v>
      </c>
    </row>
    <row r="19" spans="1:19" ht="26.25" customHeight="1">
      <c r="A19" s="762">
        <v>50</v>
      </c>
      <c r="B19" s="765" t="s">
        <v>354</v>
      </c>
      <c r="C19" s="764">
        <v>1929.213140863026</v>
      </c>
      <c r="D19" s="764">
        <v>1978.1851023936324</v>
      </c>
      <c r="E19" s="764">
        <v>2037.7130497404676</v>
      </c>
      <c r="F19" s="764">
        <v>2015.4669610831638</v>
      </c>
      <c r="G19" s="764">
        <v>2037.4176448975002</v>
      </c>
      <c r="H19" s="764">
        <v>2107.8270250401752</v>
      </c>
      <c r="I19" s="764">
        <v>2045.8865839175305</v>
      </c>
      <c r="J19" s="764">
        <v>2106.4961170784591</v>
      </c>
      <c r="K19" s="764">
        <v>2133.9196407112549</v>
      </c>
      <c r="L19" s="764">
        <v>2202.3088835443191</v>
      </c>
      <c r="M19" s="764">
        <v>2188.9287111780277</v>
      </c>
      <c r="N19" s="764">
        <v>2243.1191285068171</v>
      </c>
      <c r="O19" s="764">
        <v>2293.9284696178497</v>
      </c>
      <c r="P19" s="764">
        <v>2232.1039690377106</v>
      </c>
      <c r="Q19" s="764">
        <v>2254.7864004436224</v>
      </c>
      <c r="R19" s="764">
        <v>2277.262339756131</v>
      </c>
      <c r="S19" s="764">
        <v>2325.1077340854422</v>
      </c>
    </row>
    <row r="20" spans="1:19" ht="17.100000000000001" customHeight="1">
      <c r="A20" s="762">
        <v>55</v>
      </c>
      <c r="B20" s="763" t="s">
        <v>355</v>
      </c>
      <c r="C20" s="764">
        <v>484.27001319253861</v>
      </c>
      <c r="D20" s="764">
        <v>527.18353339466159</v>
      </c>
      <c r="E20" s="764">
        <v>422.72101125680587</v>
      </c>
      <c r="F20" s="764">
        <v>400.17510914272731</v>
      </c>
      <c r="G20" s="764">
        <v>411.89872340643558</v>
      </c>
      <c r="H20" s="764">
        <v>472.24142652252675</v>
      </c>
      <c r="I20" s="764">
        <v>469.27854159734483</v>
      </c>
      <c r="J20" s="764">
        <v>542.95275029050254</v>
      </c>
      <c r="K20" s="764">
        <v>551.44787786377105</v>
      </c>
      <c r="L20" s="764">
        <v>649.59585299527794</v>
      </c>
      <c r="M20" s="764">
        <v>593.73662531371963</v>
      </c>
      <c r="N20" s="764">
        <v>368.8971952934877</v>
      </c>
      <c r="O20" s="764">
        <v>426.2882597084257</v>
      </c>
      <c r="P20" s="764">
        <v>188.31073101165569</v>
      </c>
      <c r="Q20" s="764">
        <v>282.59098274829898</v>
      </c>
      <c r="R20" s="764">
        <v>355.86820351384682</v>
      </c>
      <c r="S20" s="764">
        <v>414.68635272775015</v>
      </c>
    </row>
    <row r="21" spans="1:19" ht="17.100000000000001" customHeight="1">
      <c r="A21" s="762">
        <v>60</v>
      </c>
      <c r="B21" s="763" t="s">
        <v>356</v>
      </c>
      <c r="C21" s="764">
        <v>1208.2120322503429</v>
      </c>
      <c r="D21" s="764">
        <v>1294.4096713878691</v>
      </c>
      <c r="E21" s="764">
        <v>1123.6093043818519</v>
      </c>
      <c r="F21" s="764">
        <v>1181.4395198412872</v>
      </c>
      <c r="G21" s="764">
        <v>1236.6829152124349</v>
      </c>
      <c r="H21" s="764">
        <v>1272.6911732159242</v>
      </c>
      <c r="I21" s="764">
        <v>1255.2191687248105</v>
      </c>
      <c r="J21" s="764">
        <v>1267.7314164546865</v>
      </c>
      <c r="K21" s="764">
        <v>1234.0533919640454</v>
      </c>
      <c r="L21" s="764">
        <v>1204.0171188395411</v>
      </c>
      <c r="M21" s="764">
        <v>1462.4917081158171</v>
      </c>
      <c r="N21" s="764">
        <v>1410.4802234560268</v>
      </c>
      <c r="O21" s="764">
        <v>1477.7611970819466</v>
      </c>
      <c r="P21" s="764">
        <v>1382.5270570243486</v>
      </c>
      <c r="Q21" s="764">
        <v>1452.8996383794411</v>
      </c>
      <c r="R21" s="764">
        <v>1488.4651305278958</v>
      </c>
      <c r="S21" s="764">
        <v>1814.4833220805644</v>
      </c>
    </row>
    <row r="22" spans="1:19" ht="17.100000000000001" customHeight="1">
      <c r="A22" s="762">
        <v>64</v>
      </c>
      <c r="B22" s="763" t="s">
        <v>357</v>
      </c>
      <c r="C22" s="764">
        <v>290.86260601210245</v>
      </c>
      <c r="D22" s="764">
        <v>349.24020699021293</v>
      </c>
      <c r="E22" s="764">
        <v>398.09427522009253</v>
      </c>
      <c r="F22" s="764">
        <v>435.91960866587129</v>
      </c>
      <c r="G22" s="764">
        <v>455.93761822380708</v>
      </c>
      <c r="H22" s="764">
        <v>408.57177414745792</v>
      </c>
      <c r="I22" s="764">
        <v>491.83786928234497</v>
      </c>
      <c r="J22" s="764">
        <v>497.95470151336303</v>
      </c>
      <c r="K22" s="764">
        <v>510.70595628258121</v>
      </c>
      <c r="L22" s="764">
        <v>569.27823271240868</v>
      </c>
      <c r="M22" s="764">
        <v>590.26011716436005</v>
      </c>
      <c r="N22" s="764">
        <v>669.31943180582255</v>
      </c>
      <c r="O22" s="764">
        <v>738.29504335344484</v>
      </c>
      <c r="P22" s="764">
        <v>882.43124410182099</v>
      </c>
      <c r="Q22" s="764">
        <v>938.53940022886945</v>
      </c>
      <c r="R22" s="764">
        <v>1030.3877243761276</v>
      </c>
      <c r="S22" s="764">
        <v>1129.923630029115</v>
      </c>
    </row>
    <row r="23" spans="1:19" ht="17.100000000000001" customHeight="1">
      <c r="A23" s="762">
        <v>65</v>
      </c>
      <c r="B23" s="763" t="s">
        <v>358</v>
      </c>
      <c r="C23" s="764">
        <v>325.40903271505334</v>
      </c>
      <c r="D23" s="764">
        <v>303.63387672221779</v>
      </c>
      <c r="E23" s="764">
        <v>343.63575318240987</v>
      </c>
      <c r="F23" s="764">
        <v>330.69616156086863</v>
      </c>
      <c r="G23" s="764">
        <v>356.86723264145064</v>
      </c>
      <c r="H23" s="764">
        <v>377.28435308024984</v>
      </c>
      <c r="I23" s="764">
        <v>397.50474109222216</v>
      </c>
      <c r="J23" s="764">
        <v>456.6747197526546</v>
      </c>
      <c r="K23" s="764">
        <v>532.23346116920595</v>
      </c>
      <c r="L23" s="764">
        <v>572.74401829124054</v>
      </c>
      <c r="M23" s="764">
        <v>656.13336598674107</v>
      </c>
      <c r="N23" s="764">
        <v>664.49216814743329</v>
      </c>
      <c r="O23" s="764">
        <v>742.01362351605678</v>
      </c>
      <c r="P23" s="764">
        <v>745.71949413525158</v>
      </c>
      <c r="Q23" s="764">
        <v>838.60521473915605</v>
      </c>
      <c r="R23" s="764">
        <v>905.77818543636431</v>
      </c>
      <c r="S23" s="764">
        <v>983.99779270296108</v>
      </c>
    </row>
    <row r="24" spans="1:19" ht="17.100000000000001" customHeight="1">
      <c r="A24" s="762">
        <v>71</v>
      </c>
      <c r="B24" s="763" t="s">
        <v>359</v>
      </c>
      <c r="C24" s="764">
        <v>1228.0090929034977</v>
      </c>
      <c r="D24" s="764">
        <v>1302.2250782821884</v>
      </c>
      <c r="E24" s="764">
        <v>1239.4363230616605</v>
      </c>
      <c r="F24" s="764">
        <v>1275.3185815903794</v>
      </c>
      <c r="G24" s="764">
        <v>1283.8801556511739</v>
      </c>
      <c r="H24" s="764">
        <v>1322.8558266925363</v>
      </c>
      <c r="I24" s="764">
        <v>1404.6128774328145</v>
      </c>
      <c r="J24" s="764">
        <v>1428.1020765350645</v>
      </c>
      <c r="K24" s="764">
        <v>1469.1590536733206</v>
      </c>
      <c r="L24" s="764">
        <v>1610.0194480474743</v>
      </c>
      <c r="M24" s="764">
        <v>1655.2237418252189</v>
      </c>
      <c r="N24" s="764">
        <v>1649.3194155385133</v>
      </c>
      <c r="O24" s="764">
        <v>1696.642070355651</v>
      </c>
      <c r="P24" s="764">
        <v>1559.8052280599929</v>
      </c>
      <c r="Q24" s="764">
        <v>1600.5409465397447</v>
      </c>
      <c r="R24" s="764">
        <v>1631.6369803627344</v>
      </c>
      <c r="S24" s="764">
        <v>1543.1126908237593</v>
      </c>
    </row>
    <row r="25" spans="1:19" ht="17.100000000000001" customHeight="1">
      <c r="A25" s="762">
        <v>75</v>
      </c>
      <c r="B25" s="763" t="s">
        <v>87</v>
      </c>
      <c r="C25" s="764">
        <v>1211.0407640904571</v>
      </c>
      <c r="D25" s="764">
        <v>1336.5867583917338</v>
      </c>
      <c r="E25" s="764">
        <v>1294.4784117558263</v>
      </c>
      <c r="F25" s="764">
        <v>1254.2658355503072</v>
      </c>
      <c r="G25" s="764">
        <v>1216.6406349348053</v>
      </c>
      <c r="H25" s="764">
        <v>1193.5925857696584</v>
      </c>
      <c r="I25" s="764">
        <v>1172.5408101754961</v>
      </c>
      <c r="J25" s="764">
        <v>1185.0660793239581</v>
      </c>
      <c r="K25" s="764">
        <v>1162.2979363966615</v>
      </c>
      <c r="L25" s="764">
        <v>1149.5080509361262</v>
      </c>
      <c r="M25" s="764">
        <v>1174.6592658951224</v>
      </c>
      <c r="N25" s="764">
        <v>1146.2700174546706</v>
      </c>
      <c r="O25" s="764">
        <v>1155.1058166157736</v>
      </c>
      <c r="P25" s="764">
        <v>1122.6749462376281</v>
      </c>
      <c r="Q25" s="764">
        <v>1162.2006727024391</v>
      </c>
      <c r="R25" s="764">
        <v>1149.3388794618013</v>
      </c>
      <c r="S25" s="764">
        <v>1146.0710368390969</v>
      </c>
    </row>
    <row r="26" spans="1:19" ht="17.100000000000001" customHeight="1">
      <c r="A26" s="762">
        <v>80</v>
      </c>
      <c r="B26" s="763" t="s">
        <v>360</v>
      </c>
      <c r="C26" s="764">
        <v>509.23937264426991</v>
      </c>
      <c r="D26" s="764">
        <v>446.3302853142186</v>
      </c>
      <c r="E26" s="764">
        <v>422.88738692970782</v>
      </c>
      <c r="F26" s="764">
        <v>419.34503309180695</v>
      </c>
      <c r="G26" s="764">
        <v>364.86933222144251</v>
      </c>
      <c r="H26" s="764">
        <v>398.97826516513919</v>
      </c>
      <c r="I26" s="764">
        <v>364.98272253225269</v>
      </c>
      <c r="J26" s="764">
        <v>346.0277246993129</v>
      </c>
      <c r="K26" s="764">
        <v>341.27313276771247</v>
      </c>
      <c r="L26" s="764">
        <v>322.36693827382567</v>
      </c>
      <c r="M26" s="764">
        <v>355.53114141464192</v>
      </c>
      <c r="N26" s="764">
        <v>413.18553253041148</v>
      </c>
      <c r="O26" s="764">
        <v>420.28007330311448</v>
      </c>
      <c r="P26" s="764">
        <v>365.96033011509974</v>
      </c>
      <c r="Q26" s="764">
        <v>422.04502154463671</v>
      </c>
      <c r="R26" s="764">
        <v>442.08427409173618</v>
      </c>
      <c r="S26" s="764">
        <v>399.42555516586469</v>
      </c>
    </row>
    <row r="27" spans="1:19" ht="17.100000000000001" customHeight="1">
      <c r="A27" s="762">
        <v>85</v>
      </c>
      <c r="B27" s="763" t="s">
        <v>361</v>
      </c>
      <c r="C27" s="764">
        <v>247.34746614763509</v>
      </c>
      <c r="D27" s="764">
        <v>247.18771327356907</v>
      </c>
      <c r="E27" s="764">
        <v>237.35257218000993</v>
      </c>
      <c r="F27" s="764">
        <v>231.39442330395053</v>
      </c>
      <c r="G27" s="764">
        <v>234.30622399940233</v>
      </c>
      <c r="H27" s="764">
        <v>232.37545575922064</v>
      </c>
      <c r="I27" s="764">
        <v>232.76583580969324</v>
      </c>
      <c r="J27" s="764">
        <v>232.26653570493542</v>
      </c>
      <c r="K27" s="764">
        <v>229.874285890203</v>
      </c>
      <c r="L27" s="764">
        <v>236.4667293257252</v>
      </c>
      <c r="M27" s="764">
        <v>249.39433147016973</v>
      </c>
      <c r="N27" s="764">
        <v>246.05012639549926</v>
      </c>
      <c r="O27" s="764">
        <v>252.08850959881983</v>
      </c>
      <c r="P27" s="764">
        <v>290.32468604592685</v>
      </c>
      <c r="Q27" s="764">
        <v>264.05111588879981</v>
      </c>
      <c r="R27" s="764">
        <v>278.51296062623135</v>
      </c>
      <c r="S27" s="764">
        <v>262.19190123303838</v>
      </c>
    </row>
    <row r="28" spans="1:19" ht="17.100000000000001" customHeight="1">
      <c r="A28" s="762">
        <v>91</v>
      </c>
      <c r="B28" s="763" t="s">
        <v>362</v>
      </c>
      <c r="C28" s="764">
        <v>240.43234693999818</v>
      </c>
      <c r="D28" s="764">
        <v>235.9322097888421</v>
      </c>
      <c r="E28" s="764">
        <v>240.78590194671199</v>
      </c>
      <c r="F28" s="764">
        <v>222.79332797277323</v>
      </c>
      <c r="G28" s="764">
        <v>217.47981065747149</v>
      </c>
      <c r="H28" s="764">
        <v>222.92565738809603</v>
      </c>
      <c r="I28" s="764">
        <v>241.31628682177046</v>
      </c>
      <c r="J28" s="764">
        <v>248.71938618945464</v>
      </c>
      <c r="K28" s="764">
        <v>246.40513756118048</v>
      </c>
      <c r="L28" s="764">
        <v>253.59189070040088</v>
      </c>
      <c r="M28" s="764">
        <v>257.26801513181749</v>
      </c>
      <c r="N28" s="764">
        <v>317.75447826497856</v>
      </c>
      <c r="O28" s="764">
        <v>273.52133225842397</v>
      </c>
      <c r="P28" s="764">
        <v>247.96523773790204</v>
      </c>
      <c r="Q28" s="764">
        <v>217.4117642827174</v>
      </c>
      <c r="R28" s="764">
        <v>211.15314213568217</v>
      </c>
      <c r="S28" s="764">
        <v>188.68723883296315</v>
      </c>
    </row>
    <row r="29" spans="1:19" ht="17.100000000000001" customHeight="1" thickBot="1">
      <c r="A29" s="766"/>
      <c r="B29" s="767"/>
      <c r="C29" s="768">
        <v>15177.679136542891</v>
      </c>
      <c r="D29" s="768">
        <v>16103.340084945496</v>
      </c>
      <c r="E29" s="768">
        <v>15696.115294349976</v>
      </c>
      <c r="F29" s="768">
        <v>15667.215316968601</v>
      </c>
      <c r="G29" s="768">
        <v>15861.875789653302</v>
      </c>
      <c r="H29" s="768">
        <v>16370.067000213388</v>
      </c>
      <c r="I29" s="768">
        <v>16695.267118627391</v>
      </c>
      <c r="J29" s="768">
        <v>17224.866218542287</v>
      </c>
      <c r="K29" s="768">
        <v>17575.753880157172</v>
      </c>
      <c r="L29" s="768">
        <v>18232.953221879168</v>
      </c>
      <c r="M29" s="768">
        <v>18999.610630488722</v>
      </c>
      <c r="N29" s="768">
        <v>19172.6778745376</v>
      </c>
      <c r="O29" s="768">
        <v>20230.501255562085</v>
      </c>
      <c r="P29" s="768">
        <v>18482.502204094526</v>
      </c>
      <c r="Q29" s="768">
        <v>19647.138823595447</v>
      </c>
      <c r="R29" s="768">
        <v>20435.648991504117</v>
      </c>
      <c r="S29" s="768">
        <v>21243.418145355885</v>
      </c>
    </row>
    <row r="30" spans="1:19" ht="17.100000000000001" customHeight="1" thickTop="1">
      <c r="B30" s="744" t="s">
        <v>434</v>
      </c>
    </row>
    <row r="31" spans="1:19" ht="17.100000000000001" customHeight="1">
      <c r="B31" s="744" t="s">
        <v>306</v>
      </c>
    </row>
    <row r="32" spans="1:19" ht="30.6" customHeight="1">
      <c r="A32" s="805" t="s">
        <v>390</v>
      </c>
      <c r="B32" s="805"/>
      <c r="C32" s="805"/>
      <c r="D32" s="805"/>
      <c r="E32" s="805"/>
      <c r="F32" s="805"/>
      <c r="G32" s="805"/>
      <c r="H32" s="805"/>
      <c r="I32" s="805"/>
      <c r="J32" s="805"/>
      <c r="K32" s="805"/>
      <c r="L32" s="805"/>
      <c r="M32" s="805"/>
      <c r="N32" s="805"/>
      <c r="O32" s="805"/>
      <c r="P32" s="805"/>
      <c r="Q32" s="805"/>
      <c r="R32" s="805"/>
      <c r="S32" s="805"/>
    </row>
    <row r="33" spans="1:19" ht="17.100000000000001" customHeight="1">
      <c r="B33" s="769"/>
    </row>
    <row r="34" spans="1:19" ht="17.100000000000001" customHeight="1">
      <c r="B34" s="769"/>
    </row>
    <row r="35" spans="1:19" ht="17.100000000000001" customHeight="1">
      <c r="A35" s="807" t="s">
        <v>399</v>
      </c>
      <c r="B35" s="809" t="s">
        <v>365</v>
      </c>
      <c r="C35" s="747"/>
      <c r="D35" s="747"/>
      <c r="E35" s="747"/>
      <c r="F35" s="747"/>
      <c r="G35" s="747"/>
      <c r="H35" s="747"/>
      <c r="I35" s="747"/>
      <c r="J35" s="747"/>
      <c r="K35" s="747"/>
      <c r="L35" s="747"/>
      <c r="M35" s="747"/>
      <c r="N35" s="747"/>
      <c r="O35" s="747"/>
      <c r="P35" s="747"/>
      <c r="Q35" s="747"/>
      <c r="R35" s="747"/>
      <c r="S35" s="747"/>
    </row>
    <row r="36" spans="1:19" ht="24" customHeight="1" thickBot="1">
      <c r="A36" s="808"/>
      <c r="B36" s="810"/>
      <c r="C36" s="770">
        <v>2007</v>
      </c>
      <c r="D36" s="770">
        <v>2008</v>
      </c>
      <c r="E36" s="770">
        <v>2009</v>
      </c>
      <c r="F36" s="770">
        <v>2010</v>
      </c>
      <c r="G36" s="770">
        <v>2011</v>
      </c>
      <c r="H36" s="770">
        <v>2012</v>
      </c>
      <c r="I36" s="770">
        <v>2013</v>
      </c>
      <c r="J36" s="770" t="s">
        <v>342</v>
      </c>
      <c r="K36" s="770" t="s">
        <v>343</v>
      </c>
      <c r="L36" s="770" t="s">
        <v>344</v>
      </c>
      <c r="M36" s="770">
        <v>2017</v>
      </c>
      <c r="N36" s="770">
        <v>2018</v>
      </c>
      <c r="O36" s="770">
        <v>2019</v>
      </c>
      <c r="P36" s="770">
        <v>2020</v>
      </c>
      <c r="Q36" s="770">
        <v>2021</v>
      </c>
      <c r="R36" s="770">
        <v>2022</v>
      </c>
      <c r="S36" s="770">
        <v>2023</v>
      </c>
    </row>
    <row r="37" spans="1:19" ht="17.100000000000001" customHeight="1" thickTop="1">
      <c r="A37" s="762">
        <v>1</v>
      </c>
      <c r="B37" s="763" t="s">
        <v>51</v>
      </c>
      <c r="C37" s="771">
        <v>3072.974827131723</v>
      </c>
      <c r="D37" s="771">
        <v>3388.2277499652055</v>
      </c>
      <c r="E37" s="771">
        <v>3959.9463961197825</v>
      </c>
      <c r="F37" s="771">
        <v>4286.6651137098406</v>
      </c>
      <c r="G37" s="771">
        <v>4845.3548153533193</v>
      </c>
      <c r="H37" s="771">
        <v>4822.9991608618166</v>
      </c>
      <c r="I37" s="771">
        <v>4785.4573880166754</v>
      </c>
      <c r="J37" s="771">
        <v>5129.1483497409918</v>
      </c>
      <c r="K37" s="771">
        <v>5458.4643286143273</v>
      </c>
      <c r="L37" s="771">
        <v>5886.4513579062223</v>
      </c>
      <c r="M37" s="771">
        <v>6269.4933663655547</v>
      </c>
      <c r="N37" s="771">
        <v>7106.9379086155186</v>
      </c>
      <c r="O37" s="771">
        <v>7536.5226618324541</v>
      </c>
      <c r="P37" s="771">
        <v>7649.2797330338635</v>
      </c>
      <c r="Q37" s="772">
        <v>7851.2153720874385</v>
      </c>
      <c r="R37" s="772">
        <v>8877.6572553412698</v>
      </c>
      <c r="S37" s="772">
        <v>10292.598688893419</v>
      </c>
    </row>
    <row r="38" spans="1:19" ht="17.100000000000001" customHeight="1">
      <c r="A38" s="762">
        <v>3</v>
      </c>
      <c r="B38" s="763" t="s">
        <v>345</v>
      </c>
      <c r="C38" s="771">
        <v>1243.6476739533568</v>
      </c>
      <c r="D38" s="771">
        <v>1402.480147786488</v>
      </c>
      <c r="E38" s="771">
        <v>1531.5149067906691</v>
      </c>
      <c r="F38" s="771">
        <v>1483.3532095039341</v>
      </c>
      <c r="G38" s="771">
        <v>1652.6543000512611</v>
      </c>
      <c r="H38" s="771">
        <v>2014.5217266950458</v>
      </c>
      <c r="I38" s="771">
        <v>2139.0386932725414</v>
      </c>
      <c r="J38" s="771">
        <v>2310.2476290487712</v>
      </c>
      <c r="K38" s="771">
        <v>2684.1372643653303</v>
      </c>
      <c r="L38" s="771">
        <v>3100.9189397693053</v>
      </c>
      <c r="M38" s="771">
        <v>3229.9410024057015</v>
      </c>
      <c r="N38" s="771">
        <v>3268.3723249769801</v>
      </c>
      <c r="O38" s="772">
        <v>3525.5049610289361</v>
      </c>
      <c r="P38" s="772">
        <v>3862.1545308051736</v>
      </c>
      <c r="Q38" s="772">
        <v>3773.1525035816876</v>
      </c>
      <c r="R38" s="772">
        <v>4158.4970037489111</v>
      </c>
      <c r="S38" s="772">
        <v>4920.6349454247784</v>
      </c>
    </row>
    <row r="39" spans="1:19" ht="17.100000000000001" customHeight="1">
      <c r="A39" s="762">
        <v>2</v>
      </c>
      <c r="B39" s="763" t="s">
        <v>53</v>
      </c>
      <c r="C39" s="771">
        <v>166.8269515597508</v>
      </c>
      <c r="D39" s="771">
        <v>166.002988574222</v>
      </c>
      <c r="E39" s="771">
        <v>239.82381283553693</v>
      </c>
      <c r="F39" s="771">
        <v>296.65179764893878</v>
      </c>
      <c r="G39" s="771">
        <v>297.93561471466006</v>
      </c>
      <c r="H39" s="771">
        <v>278.96474968862452</v>
      </c>
      <c r="I39" s="771">
        <v>339.28993753265769</v>
      </c>
      <c r="J39" s="771">
        <v>376.39866133840161</v>
      </c>
      <c r="K39" s="771">
        <v>408.35618317434449</v>
      </c>
      <c r="L39" s="771">
        <v>472.25520084011976</v>
      </c>
      <c r="M39" s="771">
        <v>580.56804456737984</v>
      </c>
      <c r="N39" s="771">
        <v>625.18883158196502</v>
      </c>
      <c r="O39" s="771">
        <v>653.74529237881927</v>
      </c>
      <c r="P39" s="771">
        <v>695.68315113491178</v>
      </c>
      <c r="Q39" s="772">
        <v>757.89630723934408</v>
      </c>
      <c r="R39" s="772">
        <v>488.33704930875894</v>
      </c>
      <c r="S39" s="772">
        <v>536.66613280577292</v>
      </c>
    </row>
    <row r="40" spans="1:19" ht="17.100000000000001" customHeight="1">
      <c r="A40" s="762">
        <v>10</v>
      </c>
      <c r="B40" s="763" t="s">
        <v>346</v>
      </c>
      <c r="C40" s="771">
        <v>111.84318944801835</v>
      </c>
      <c r="D40" s="771">
        <v>156.90537130279</v>
      </c>
      <c r="E40" s="771">
        <v>161.11430640214428</v>
      </c>
      <c r="F40" s="771">
        <v>244.29396079788395</v>
      </c>
      <c r="G40" s="771">
        <v>283.23315580054719</v>
      </c>
      <c r="H40" s="771">
        <v>388.12126437005236</v>
      </c>
      <c r="I40" s="771">
        <v>807.76057963385631</v>
      </c>
      <c r="J40" s="771">
        <v>1118.8770156029495</v>
      </c>
      <c r="K40" s="771">
        <v>1051.2050499796549</v>
      </c>
      <c r="L40" s="771">
        <v>851.83932856136789</v>
      </c>
      <c r="M40" s="771">
        <v>1413.3732245308743</v>
      </c>
      <c r="N40" s="771">
        <v>2118.4734313466142</v>
      </c>
      <c r="O40" s="771">
        <v>2115.9666280547463</v>
      </c>
      <c r="P40" s="771">
        <v>979.65232752355644</v>
      </c>
      <c r="Q40" s="772">
        <v>1867.252594309999</v>
      </c>
      <c r="R40" s="772">
        <v>3038.0078785396813</v>
      </c>
      <c r="S40" s="772">
        <v>3018.3084851575259</v>
      </c>
    </row>
    <row r="41" spans="1:19" ht="17.100000000000001" customHeight="1">
      <c r="A41" s="762">
        <v>15</v>
      </c>
      <c r="B41" s="763" t="s">
        <v>363</v>
      </c>
      <c r="C41" s="771">
        <v>687.66884003035102</v>
      </c>
      <c r="D41" s="771">
        <v>834.32436183578739</v>
      </c>
      <c r="E41" s="771">
        <v>821.09399832458985</v>
      </c>
      <c r="F41" s="771">
        <v>885.00674859674109</v>
      </c>
      <c r="G41" s="771">
        <v>984.81995637288674</v>
      </c>
      <c r="H41" s="771">
        <v>1083.9653565265539</v>
      </c>
      <c r="I41" s="771">
        <v>1266.3626181366735</v>
      </c>
      <c r="J41" s="771">
        <v>1547.2581307198443</v>
      </c>
      <c r="K41" s="771">
        <v>1546.0767147618417</v>
      </c>
      <c r="L41" s="771">
        <v>2374.0414299112754</v>
      </c>
      <c r="M41" s="771">
        <v>2120.4456905401239</v>
      </c>
      <c r="N41" s="771">
        <v>2399.3064845539275</v>
      </c>
      <c r="O41" s="771">
        <v>2935.1829607071904</v>
      </c>
      <c r="P41" s="771">
        <v>2743.5060370695101</v>
      </c>
      <c r="Q41" s="772">
        <v>3694.68738585543</v>
      </c>
      <c r="R41" s="772">
        <v>5056.516394215525</v>
      </c>
      <c r="S41" s="772">
        <v>6193.6200025006056</v>
      </c>
    </row>
    <row r="42" spans="1:19" ht="17.100000000000001" customHeight="1">
      <c r="A42" s="762">
        <v>17</v>
      </c>
      <c r="B42" s="763" t="s">
        <v>348</v>
      </c>
      <c r="C42" s="771">
        <v>180.27178541101557</v>
      </c>
      <c r="D42" s="771">
        <v>205.73032431700904</v>
      </c>
      <c r="E42" s="771">
        <v>186.56875372027571</v>
      </c>
      <c r="F42" s="771">
        <v>229.30363030337776</v>
      </c>
      <c r="G42" s="771">
        <v>253.93036214362542</v>
      </c>
      <c r="H42" s="771">
        <v>275.16852196026434</v>
      </c>
      <c r="I42" s="771">
        <v>258.18215876962495</v>
      </c>
      <c r="J42" s="771">
        <v>280.9176268848978</v>
      </c>
      <c r="K42" s="771">
        <v>274.27298213509357</v>
      </c>
      <c r="L42" s="771">
        <v>355.23611953556428</v>
      </c>
      <c r="M42" s="771">
        <v>434.9994345471755</v>
      </c>
      <c r="N42" s="771">
        <v>487.90089545762839</v>
      </c>
      <c r="O42" s="771">
        <v>592.85875044391423</v>
      </c>
      <c r="P42" s="771">
        <v>571.17293297633842</v>
      </c>
      <c r="Q42" s="772">
        <v>1038.5485416452448</v>
      </c>
      <c r="R42" s="772">
        <v>1017.9884221168022</v>
      </c>
      <c r="S42" s="772">
        <v>868.13220418406036</v>
      </c>
    </row>
    <row r="43" spans="1:19" ht="17.100000000000001" customHeight="1">
      <c r="A43" s="762">
        <v>20</v>
      </c>
      <c r="B43" s="763" t="s">
        <v>349</v>
      </c>
      <c r="C43" s="771">
        <v>161.86884462511574</v>
      </c>
      <c r="D43" s="771">
        <v>165.83233099298985</v>
      </c>
      <c r="E43" s="771">
        <v>190.48282486317683</v>
      </c>
      <c r="F43" s="771">
        <v>251.2618966112623</v>
      </c>
      <c r="G43" s="771">
        <v>257.51623053677605</v>
      </c>
      <c r="H43" s="771">
        <v>260.83576670405142</v>
      </c>
      <c r="I43" s="771">
        <v>270.28923523429808</v>
      </c>
      <c r="J43" s="771">
        <v>293.29269937798017</v>
      </c>
      <c r="K43" s="771">
        <v>338.56794457765528</v>
      </c>
      <c r="L43" s="771">
        <v>384.61382570225828</v>
      </c>
      <c r="M43" s="771">
        <v>394.49376583260698</v>
      </c>
      <c r="N43" s="771">
        <v>446.49890244368453</v>
      </c>
      <c r="O43" s="771">
        <v>472.31384166935504</v>
      </c>
      <c r="P43" s="771">
        <v>398.86271612434075</v>
      </c>
      <c r="Q43" s="772">
        <v>413.25054600399454</v>
      </c>
      <c r="R43" s="772">
        <v>515.13378705326238</v>
      </c>
      <c r="S43" s="772">
        <v>509.32236429582525</v>
      </c>
    </row>
    <row r="44" spans="1:19" ht="17.100000000000001" customHeight="1">
      <c r="A44" s="762">
        <v>26</v>
      </c>
      <c r="B44" s="763" t="s">
        <v>55</v>
      </c>
      <c r="C44" s="771">
        <v>55.994363546928639</v>
      </c>
      <c r="D44" s="771">
        <v>71.082876125945489</v>
      </c>
      <c r="E44" s="771">
        <v>64.134796814658301</v>
      </c>
      <c r="F44" s="771">
        <v>67.127410152503515</v>
      </c>
      <c r="G44" s="771">
        <v>66.208813701024113</v>
      </c>
      <c r="H44" s="771">
        <v>67.160021590643851</v>
      </c>
      <c r="I44" s="771">
        <v>64.394568765921576</v>
      </c>
      <c r="J44" s="771">
        <v>68.345068089601199</v>
      </c>
      <c r="K44" s="771">
        <v>68.784457199356964</v>
      </c>
      <c r="L44" s="771">
        <v>68.859921638618644</v>
      </c>
      <c r="M44" s="771">
        <v>78.939145197813843</v>
      </c>
      <c r="N44" s="771">
        <v>91.050572562486522</v>
      </c>
      <c r="O44" s="771">
        <v>98.976770589488453</v>
      </c>
      <c r="P44" s="771">
        <v>88.246654348055586</v>
      </c>
      <c r="Q44" s="772">
        <v>92.490282253990188</v>
      </c>
      <c r="R44" s="772">
        <v>86.328623489743279</v>
      </c>
      <c r="S44" s="772">
        <v>127.94640355377507</v>
      </c>
    </row>
    <row r="45" spans="1:19" ht="17.100000000000001" customHeight="1">
      <c r="A45" s="762">
        <v>28</v>
      </c>
      <c r="B45" s="763" t="s">
        <v>350</v>
      </c>
      <c r="C45" s="771">
        <v>156.49502948864099</v>
      </c>
      <c r="D45" s="771">
        <v>244.77342953585563</v>
      </c>
      <c r="E45" s="771">
        <v>203.00253155094947</v>
      </c>
      <c r="F45" s="771">
        <v>176.8889460265392</v>
      </c>
      <c r="G45" s="771">
        <v>202.6022771932104</v>
      </c>
      <c r="H45" s="771">
        <v>221.79157570915046</v>
      </c>
      <c r="I45" s="771">
        <v>202.95408150448409</v>
      </c>
      <c r="J45" s="771">
        <v>221.81676482631619</v>
      </c>
      <c r="K45" s="771">
        <v>270.16976612711915</v>
      </c>
      <c r="L45" s="771">
        <v>287.01814650794591</v>
      </c>
      <c r="M45" s="771">
        <v>327.26049473379908</v>
      </c>
      <c r="N45" s="771">
        <v>374.4664843902209</v>
      </c>
      <c r="O45" s="771">
        <v>428.19196746404606</v>
      </c>
      <c r="P45" s="771">
        <v>471.88490682390193</v>
      </c>
      <c r="Q45" s="772">
        <v>536.44692645743169</v>
      </c>
      <c r="R45" s="772">
        <v>591.96263010697703</v>
      </c>
      <c r="S45" s="772">
        <v>626.64415225145206</v>
      </c>
    </row>
    <row r="46" spans="1:19" ht="17.100000000000001" customHeight="1">
      <c r="A46" s="762">
        <v>29</v>
      </c>
      <c r="B46" s="763" t="s">
        <v>351</v>
      </c>
      <c r="C46" s="771">
        <v>63.601395249981621</v>
      </c>
      <c r="D46" s="771">
        <v>50.276023421849359</v>
      </c>
      <c r="E46" s="771">
        <v>41.308931467881251</v>
      </c>
      <c r="F46" s="771">
        <v>31.352636456939081</v>
      </c>
      <c r="G46" s="771">
        <v>27.642218442035276</v>
      </c>
      <c r="H46" s="771">
        <v>30.510427207839925</v>
      </c>
      <c r="I46" s="771">
        <v>31.905567714632951</v>
      </c>
      <c r="J46" s="771">
        <v>34.288681487378128</v>
      </c>
      <c r="K46" s="771">
        <v>33.060694951284646</v>
      </c>
      <c r="L46" s="771">
        <v>37.383462915649275</v>
      </c>
      <c r="M46" s="771">
        <v>47.389718149318156</v>
      </c>
      <c r="N46" s="771">
        <v>50.596314839263997</v>
      </c>
      <c r="O46" s="771">
        <v>51.491129164147907</v>
      </c>
      <c r="P46" s="771">
        <v>53.118662457881342</v>
      </c>
      <c r="Q46" s="772">
        <v>56.900804474793304</v>
      </c>
      <c r="R46" s="772">
        <v>73.645392911904679</v>
      </c>
      <c r="S46" s="772">
        <v>82.039606050861437</v>
      </c>
    </row>
    <row r="47" spans="1:19" ht="17.100000000000001" customHeight="1">
      <c r="A47" s="762">
        <v>36</v>
      </c>
      <c r="B47" s="763" t="s">
        <v>352</v>
      </c>
      <c r="C47" s="771">
        <v>157.79635639733468</v>
      </c>
      <c r="D47" s="771">
        <v>203.65811560027097</v>
      </c>
      <c r="E47" s="771">
        <v>216.4309032981252</v>
      </c>
      <c r="F47" s="771">
        <v>228.2138868052742</v>
      </c>
      <c r="G47" s="771">
        <v>248.24122578964872</v>
      </c>
      <c r="H47" s="771">
        <v>262.87008079462458</v>
      </c>
      <c r="I47" s="771">
        <v>272.02509472183783</v>
      </c>
      <c r="J47" s="771">
        <v>287.50780358692003</v>
      </c>
      <c r="K47" s="771">
        <v>295.00372880498412</v>
      </c>
      <c r="L47" s="771">
        <v>330.11591742970916</v>
      </c>
      <c r="M47" s="771">
        <v>369.0227983040611</v>
      </c>
      <c r="N47" s="771">
        <v>449.54119899145064</v>
      </c>
      <c r="O47" s="771">
        <v>570.46413306291004</v>
      </c>
      <c r="P47" s="771">
        <v>480.81728366038323</v>
      </c>
      <c r="Q47" s="772">
        <v>418.23092457280268</v>
      </c>
      <c r="R47" s="772">
        <v>552.79715565511731</v>
      </c>
      <c r="S47" s="772">
        <v>588.87658217480839</v>
      </c>
    </row>
    <row r="48" spans="1:19" ht="17.100000000000001" customHeight="1">
      <c r="A48" s="762">
        <v>40</v>
      </c>
      <c r="B48" s="763" t="s">
        <v>353</v>
      </c>
      <c r="C48" s="771">
        <v>159.85189537076297</v>
      </c>
      <c r="D48" s="771">
        <v>193.00545974990209</v>
      </c>
      <c r="E48" s="771">
        <v>204.94964174335959</v>
      </c>
      <c r="F48" s="771">
        <v>252.95380488039501</v>
      </c>
      <c r="G48" s="771">
        <v>243.26763873424468</v>
      </c>
      <c r="H48" s="771">
        <v>260.82840792940726</v>
      </c>
      <c r="I48" s="771">
        <v>239.11120930412693</v>
      </c>
      <c r="J48" s="771">
        <v>227.99291097491204</v>
      </c>
      <c r="K48" s="771">
        <v>305.87402671442914</v>
      </c>
      <c r="L48" s="771">
        <v>341.98411884606747</v>
      </c>
      <c r="M48" s="771">
        <v>362.73295822379725</v>
      </c>
      <c r="N48" s="771">
        <v>358.5216905772312</v>
      </c>
      <c r="O48" s="771">
        <v>396.57312204085321</v>
      </c>
      <c r="P48" s="771">
        <v>403.52795645968081</v>
      </c>
      <c r="Q48" s="772">
        <v>127.02505274541363</v>
      </c>
      <c r="R48" s="772">
        <v>141.21705973898361</v>
      </c>
      <c r="S48" s="772">
        <v>221.91360172142311</v>
      </c>
    </row>
    <row r="49" spans="1:19" ht="17.100000000000001" customHeight="1">
      <c r="A49" s="762">
        <v>45</v>
      </c>
      <c r="B49" s="763" t="s">
        <v>225</v>
      </c>
      <c r="C49" s="771">
        <v>1284.8021165709874</v>
      </c>
      <c r="D49" s="771">
        <v>1624.7726588845139</v>
      </c>
      <c r="E49" s="771">
        <v>1453.9288776603698</v>
      </c>
      <c r="F49" s="771">
        <v>1390.5722817547694</v>
      </c>
      <c r="G49" s="771">
        <v>1609.0956392944477</v>
      </c>
      <c r="H49" s="771">
        <v>1539.545620904428</v>
      </c>
      <c r="I49" s="771">
        <v>1497.4227539681242</v>
      </c>
      <c r="J49" s="771">
        <v>1740.9499860871001</v>
      </c>
      <c r="K49" s="771">
        <v>2111.7437814929926</v>
      </c>
      <c r="L49" s="771">
        <v>2274.3422694266696</v>
      </c>
      <c r="M49" s="771">
        <v>2709.2440369410479</v>
      </c>
      <c r="N49" s="771">
        <v>3080.919909360699</v>
      </c>
      <c r="O49" s="771">
        <v>3793.0888664114982</v>
      </c>
      <c r="P49" s="771">
        <v>3432.4465284528542</v>
      </c>
      <c r="Q49" s="772">
        <v>3987.8919263838943</v>
      </c>
      <c r="R49" s="772">
        <v>3588.7494751263303</v>
      </c>
      <c r="S49" s="772">
        <v>3888.6730533777854</v>
      </c>
    </row>
    <row r="50" spans="1:19" ht="23.25" customHeight="1">
      <c r="A50" s="762">
        <v>50</v>
      </c>
      <c r="B50" s="765" t="s">
        <v>354</v>
      </c>
      <c r="C50" s="771">
        <v>1929.213140863026</v>
      </c>
      <c r="D50" s="771">
        <v>2152.9439648365033</v>
      </c>
      <c r="E50" s="771">
        <v>2342.948749602032</v>
      </c>
      <c r="F50" s="771">
        <v>2595.789214349858</v>
      </c>
      <c r="G50" s="771">
        <v>2871.2584456216728</v>
      </c>
      <c r="H50" s="771">
        <v>3212.3039107650184</v>
      </c>
      <c r="I50" s="771">
        <v>3221.152939941132</v>
      </c>
      <c r="J50" s="771">
        <v>3222.8549604384089</v>
      </c>
      <c r="K50" s="771">
        <v>3691.6946987668243</v>
      </c>
      <c r="L50" s="771">
        <v>4250.3309657013424</v>
      </c>
      <c r="M50" s="771">
        <v>3928.8042632784518</v>
      </c>
      <c r="N50" s="771">
        <v>4370.1910932884275</v>
      </c>
      <c r="O50" s="771">
        <v>4845.5283298538543</v>
      </c>
      <c r="P50" s="771">
        <v>5157.1365082086195</v>
      </c>
      <c r="Q50" s="772">
        <v>5353.8512966832295</v>
      </c>
      <c r="R50" s="772">
        <v>5305.182974415331</v>
      </c>
      <c r="S50" s="772">
        <v>5339.7791150341645</v>
      </c>
    </row>
    <row r="51" spans="1:19" ht="17.100000000000001" customHeight="1">
      <c r="A51" s="762">
        <v>55</v>
      </c>
      <c r="B51" s="763" t="s">
        <v>355</v>
      </c>
      <c r="C51" s="771">
        <v>484.27001319253861</v>
      </c>
      <c r="D51" s="771">
        <v>663.22208531800493</v>
      </c>
      <c r="E51" s="771">
        <v>557.81702426477409</v>
      </c>
      <c r="F51" s="771">
        <v>630.32225681188629</v>
      </c>
      <c r="G51" s="771">
        <v>738.45115403316822</v>
      </c>
      <c r="H51" s="771">
        <v>964.8153492573382</v>
      </c>
      <c r="I51" s="771">
        <v>1058.5583113799398</v>
      </c>
      <c r="J51" s="771">
        <v>1444.7795445443858</v>
      </c>
      <c r="K51" s="771">
        <v>1565.4060519195448</v>
      </c>
      <c r="L51" s="771">
        <v>2123.6910859051777</v>
      </c>
      <c r="M51" s="771">
        <v>2474.1139853225795</v>
      </c>
      <c r="N51" s="771">
        <v>1683.6705065034544</v>
      </c>
      <c r="O51" s="771">
        <v>2030.9340099685246</v>
      </c>
      <c r="P51" s="771">
        <v>791.02708244348037</v>
      </c>
      <c r="Q51" s="772">
        <v>1206.8672701089413</v>
      </c>
      <c r="R51" s="772">
        <v>1520.8190712521241</v>
      </c>
      <c r="S51" s="772">
        <v>2354.2357293068303</v>
      </c>
    </row>
    <row r="52" spans="1:19" ht="17.100000000000001" customHeight="1">
      <c r="A52" s="762">
        <v>60</v>
      </c>
      <c r="B52" s="763" t="s">
        <v>356</v>
      </c>
      <c r="C52" s="771">
        <v>1208.2120322503429</v>
      </c>
      <c r="D52" s="771">
        <v>1403.2117091029493</v>
      </c>
      <c r="E52" s="771">
        <v>1240.1158550463319</v>
      </c>
      <c r="F52" s="771">
        <v>1505.6759351627263</v>
      </c>
      <c r="G52" s="771">
        <v>1601.3739899808913</v>
      </c>
      <c r="H52" s="771">
        <v>1701.024309618399</v>
      </c>
      <c r="I52" s="771">
        <v>1719.4888494065415</v>
      </c>
      <c r="J52" s="771">
        <v>1849.532525900773</v>
      </c>
      <c r="K52" s="771">
        <v>1946.2146916420536</v>
      </c>
      <c r="L52" s="771">
        <v>1994.3108071770591</v>
      </c>
      <c r="M52" s="771">
        <v>2669.0032550917499</v>
      </c>
      <c r="N52" s="771">
        <v>2650.495516644603</v>
      </c>
      <c r="O52" s="771">
        <v>2893.6770313105508</v>
      </c>
      <c r="P52" s="771">
        <v>2996.1487884759035</v>
      </c>
      <c r="Q52" s="772">
        <v>3898.8964033839293</v>
      </c>
      <c r="R52" s="772">
        <v>4290.7370837237368</v>
      </c>
      <c r="S52" s="772">
        <v>5942.9307634067327</v>
      </c>
    </row>
    <row r="53" spans="1:19" ht="17.100000000000001" customHeight="1">
      <c r="A53" s="762">
        <v>64</v>
      </c>
      <c r="B53" s="763" t="s">
        <v>357</v>
      </c>
      <c r="C53" s="771">
        <v>290.86260601210245</v>
      </c>
      <c r="D53" s="771">
        <v>358.15438215958159</v>
      </c>
      <c r="E53" s="771">
        <v>422.23214476943809</v>
      </c>
      <c r="F53" s="771">
        <v>443.60889519277998</v>
      </c>
      <c r="G53" s="771">
        <v>535.19289696816838</v>
      </c>
      <c r="H53" s="771">
        <v>487.10821814878636</v>
      </c>
      <c r="I53" s="771">
        <v>658.08653642213039</v>
      </c>
      <c r="J53" s="771">
        <v>722.68152738841877</v>
      </c>
      <c r="K53" s="771">
        <v>738.15512870454734</v>
      </c>
      <c r="L53" s="771">
        <v>768.98478586915428</v>
      </c>
      <c r="M53" s="771">
        <v>976.8659309657005</v>
      </c>
      <c r="N53" s="771">
        <v>873.93114235802693</v>
      </c>
      <c r="O53" s="771">
        <v>1007.1840616129128</v>
      </c>
      <c r="P53" s="771">
        <v>1256.5002352862984</v>
      </c>
      <c r="Q53" s="772">
        <v>1440.1964465314691</v>
      </c>
      <c r="R53" s="772">
        <v>2109.8030737047552</v>
      </c>
      <c r="S53" s="772">
        <v>2347.0638522009103</v>
      </c>
    </row>
    <row r="54" spans="1:19" ht="17.100000000000001" customHeight="1">
      <c r="A54" s="762">
        <v>65</v>
      </c>
      <c r="B54" s="763" t="s">
        <v>358</v>
      </c>
      <c r="C54" s="771">
        <v>325.40903271505334</v>
      </c>
      <c r="D54" s="771">
        <v>479.02336867656248</v>
      </c>
      <c r="E54" s="771">
        <v>526.01825772081747</v>
      </c>
      <c r="F54" s="771">
        <v>540.80765740502852</v>
      </c>
      <c r="G54" s="771">
        <v>673.25278995756662</v>
      </c>
      <c r="H54" s="771">
        <v>734.85307583347662</v>
      </c>
      <c r="I54" s="771">
        <v>824.38615740491082</v>
      </c>
      <c r="J54" s="771">
        <v>929.10874938089603</v>
      </c>
      <c r="K54" s="771">
        <v>1041.053851784254</v>
      </c>
      <c r="L54" s="771">
        <v>1163.8254277047586</v>
      </c>
      <c r="M54" s="771">
        <v>1189.22</v>
      </c>
      <c r="N54" s="771">
        <v>1202.5520686500722</v>
      </c>
      <c r="O54" s="771">
        <v>1241.3082829923878</v>
      </c>
      <c r="P54" s="771">
        <v>1268.9574631072974</v>
      </c>
      <c r="Q54" s="772">
        <v>1413.1538544674117</v>
      </c>
      <c r="R54" s="772">
        <v>1448.3492444199405</v>
      </c>
      <c r="S54" s="772">
        <v>1443.9761165979098</v>
      </c>
    </row>
    <row r="55" spans="1:19" ht="17.100000000000001" customHeight="1">
      <c r="A55" s="762">
        <v>71</v>
      </c>
      <c r="B55" s="763" t="s">
        <v>359</v>
      </c>
      <c r="C55" s="771">
        <v>1228.0090929034977</v>
      </c>
      <c r="D55" s="771">
        <v>1385.499946192444</v>
      </c>
      <c r="E55" s="771">
        <v>1422.5301588288764</v>
      </c>
      <c r="F55" s="771">
        <v>1592.4525720787651</v>
      </c>
      <c r="G55" s="771">
        <v>1804.4090763495146</v>
      </c>
      <c r="H55" s="771">
        <v>2007.5184250205498</v>
      </c>
      <c r="I55" s="771">
        <v>2438.0395115717679</v>
      </c>
      <c r="J55" s="771">
        <v>2631.6310209882258</v>
      </c>
      <c r="K55" s="771">
        <v>3082.4413061176565</v>
      </c>
      <c r="L55" s="771">
        <v>3590.3544629574926</v>
      </c>
      <c r="M55" s="771">
        <v>3834.7724586482809</v>
      </c>
      <c r="N55" s="771">
        <v>4082.7781509297329</v>
      </c>
      <c r="O55" s="771">
        <v>4562.6470953891185</v>
      </c>
      <c r="P55" s="771">
        <v>4015.408089864819</v>
      </c>
      <c r="Q55" s="772">
        <v>4088.3220134076728</v>
      </c>
      <c r="R55" s="772">
        <v>5512.1003151566874</v>
      </c>
      <c r="S55" s="772">
        <v>5931.7839134147343</v>
      </c>
    </row>
    <row r="56" spans="1:19" ht="17.100000000000001" customHeight="1">
      <c r="A56" s="762">
        <v>75</v>
      </c>
      <c r="B56" s="763" t="s">
        <v>87</v>
      </c>
      <c r="C56" s="771">
        <v>1211.0407640904571</v>
      </c>
      <c r="D56" s="771">
        <v>1423.511180928137</v>
      </c>
      <c r="E56" s="771">
        <v>1423.8499308319083</v>
      </c>
      <c r="F56" s="771">
        <v>1782.696334718933</v>
      </c>
      <c r="G56" s="771">
        <v>2119.1000025042931</v>
      </c>
      <c r="H56" s="771">
        <v>2459.1748172147136</v>
      </c>
      <c r="I56" s="771">
        <v>2701.174119239111</v>
      </c>
      <c r="J56" s="771">
        <v>2971.1150591289297</v>
      </c>
      <c r="K56" s="771">
        <v>3084.6588291296857</v>
      </c>
      <c r="L56" s="771">
        <v>3408.9139438161628</v>
      </c>
      <c r="M56" s="771">
        <v>3776.8216171031809</v>
      </c>
      <c r="N56" s="771">
        <v>4616.5281001052263</v>
      </c>
      <c r="O56" s="771">
        <v>5775.2251327999093</v>
      </c>
      <c r="P56" s="771">
        <v>6251.9699324684252</v>
      </c>
      <c r="Q56" s="772">
        <v>6640.9566481139764</v>
      </c>
      <c r="R56" s="772">
        <v>6808.0236542868379</v>
      </c>
      <c r="S56" s="772">
        <v>7255.187512366826</v>
      </c>
    </row>
    <row r="57" spans="1:19" ht="17.100000000000001" customHeight="1">
      <c r="A57" s="762">
        <v>80</v>
      </c>
      <c r="B57" s="763" t="s">
        <v>360</v>
      </c>
      <c r="C57" s="771">
        <v>509.23937264426991</v>
      </c>
      <c r="D57" s="771">
        <v>398.55921543887922</v>
      </c>
      <c r="E57" s="771">
        <v>405.461834679969</v>
      </c>
      <c r="F57" s="771">
        <v>470.45973418825554</v>
      </c>
      <c r="G57" s="771">
        <v>481.83729845814042</v>
      </c>
      <c r="H57" s="771">
        <v>630.57648637554348</v>
      </c>
      <c r="I57" s="771">
        <v>654.19149953708097</v>
      </c>
      <c r="J57" s="771">
        <v>684.21445368943864</v>
      </c>
      <c r="K57" s="771">
        <v>731.66167263383022</v>
      </c>
      <c r="L57" s="771">
        <v>808.64450719351407</v>
      </c>
      <c r="M57" s="771">
        <v>949.77637806365897</v>
      </c>
      <c r="N57" s="771">
        <v>1344.6299751736726</v>
      </c>
      <c r="O57" s="771">
        <v>1535.0760472613547</v>
      </c>
      <c r="P57" s="771">
        <v>1565.1633770891842</v>
      </c>
      <c r="Q57" s="772">
        <v>1673.7756831526713</v>
      </c>
      <c r="R57" s="772">
        <v>1799.5327470108325</v>
      </c>
      <c r="S57" s="772">
        <v>1779.4849103642027</v>
      </c>
    </row>
    <row r="58" spans="1:19" ht="17.100000000000001" customHeight="1">
      <c r="A58" s="762">
        <v>85</v>
      </c>
      <c r="B58" s="763" t="s">
        <v>361</v>
      </c>
      <c r="C58" s="771">
        <v>247.34746614763509</v>
      </c>
      <c r="D58" s="771">
        <v>222.87103269080382</v>
      </c>
      <c r="E58" s="771">
        <v>235.22295329209089</v>
      </c>
      <c r="F58" s="771">
        <v>302.35200772005862</v>
      </c>
      <c r="G58" s="771">
        <v>363.10689075737491</v>
      </c>
      <c r="H58" s="771">
        <v>403.57238639684897</v>
      </c>
      <c r="I58" s="771">
        <v>428.51219565872498</v>
      </c>
      <c r="J58" s="771">
        <v>455.53162332785109</v>
      </c>
      <c r="K58" s="771">
        <v>475.90550495206111</v>
      </c>
      <c r="L58" s="771">
        <v>539.99958423951557</v>
      </c>
      <c r="M58" s="771">
        <v>585.39175447573098</v>
      </c>
      <c r="N58" s="771">
        <v>766.38849967027136</v>
      </c>
      <c r="O58" s="771">
        <v>819.7845250968802</v>
      </c>
      <c r="P58" s="771">
        <v>946.52718410723583</v>
      </c>
      <c r="Q58" s="772">
        <v>919.40485265835548</v>
      </c>
      <c r="R58" s="772">
        <v>952.33992282153463</v>
      </c>
      <c r="S58" s="772">
        <v>1021.4711839482588</v>
      </c>
    </row>
    <row r="59" spans="1:19" ht="17.100000000000001" customHeight="1">
      <c r="A59" s="762">
        <v>91</v>
      </c>
      <c r="B59" s="763" t="s">
        <v>362</v>
      </c>
      <c r="C59" s="771">
        <v>240.43234693999818</v>
      </c>
      <c r="D59" s="771">
        <v>261.5503584438701</v>
      </c>
      <c r="E59" s="771">
        <v>268.68517891406964</v>
      </c>
      <c r="F59" s="771">
        <v>307.58629622099409</v>
      </c>
      <c r="G59" s="771">
        <v>306.50759950412839</v>
      </c>
      <c r="H59" s="771">
        <v>349.46789702145725</v>
      </c>
      <c r="I59" s="771">
        <v>416.76985614810599</v>
      </c>
      <c r="J59" s="771">
        <v>454.52924841778071</v>
      </c>
      <c r="K59" s="771">
        <v>506.01457250633098</v>
      </c>
      <c r="L59" s="771">
        <v>550.15288838838546</v>
      </c>
      <c r="M59" s="771">
        <v>575.48832507157704</v>
      </c>
      <c r="N59" s="771">
        <v>773.54212289508109</v>
      </c>
      <c r="O59" s="771">
        <v>705.90795212870376</v>
      </c>
      <c r="P59" s="771">
        <v>663.26554192059598</v>
      </c>
      <c r="Q59" s="772">
        <v>637.33036748244922</v>
      </c>
      <c r="R59" s="772">
        <v>659.41167838376259</v>
      </c>
      <c r="S59" s="772">
        <v>648.97520487711131</v>
      </c>
    </row>
    <row r="60" spans="1:19" ht="17.100000000000001" customHeight="1" thickBot="1">
      <c r="A60" s="766"/>
      <c r="B60" s="773"/>
      <c r="C60" s="774">
        <v>15177.679136542891</v>
      </c>
      <c r="D60" s="774">
        <v>17455.619081880566</v>
      </c>
      <c r="E60" s="774">
        <v>18119.182769541825</v>
      </c>
      <c r="F60" s="774">
        <v>19995.396227097684</v>
      </c>
      <c r="G60" s="774">
        <v>22466.992392262604</v>
      </c>
      <c r="H60" s="774">
        <v>24457.697556594634</v>
      </c>
      <c r="I60" s="774">
        <v>26294.553863284902</v>
      </c>
      <c r="J60" s="774">
        <v>29003.020040971165</v>
      </c>
      <c r="K60" s="774">
        <v>31708.9232310552</v>
      </c>
      <c r="L60" s="774">
        <v>35964.26849794334</v>
      </c>
      <c r="M60" s="774">
        <v>39298.161648360168</v>
      </c>
      <c r="N60" s="774">
        <v>43222.482125916235</v>
      </c>
      <c r="O60" s="774">
        <v>48588.153553262557</v>
      </c>
      <c r="P60" s="774">
        <v>46742.457623842318</v>
      </c>
      <c r="Q60" s="774">
        <v>51887.744003601569</v>
      </c>
      <c r="R60" s="774">
        <v>58593.137892528815</v>
      </c>
      <c r="S60" s="774">
        <v>65940.264523909762</v>
      </c>
    </row>
    <row r="61" spans="1:19" ht="17.100000000000001" customHeight="1" thickTop="1">
      <c r="B61" s="744" t="s">
        <v>434</v>
      </c>
    </row>
    <row r="62" spans="1:19" ht="17.100000000000001" customHeight="1">
      <c r="B62" s="744" t="s">
        <v>306</v>
      </c>
    </row>
    <row r="63" spans="1:19" ht="30.6" customHeight="1">
      <c r="A63" s="805" t="s">
        <v>391</v>
      </c>
      <c r="B63" s="805"/>
      <c r="C63" s="805"/>
      <c r="D63" s="805"/>
      <c r="E63" s="805"/>
      <c r="F63" s="805"/>
      <c r="G63" s="805"/>
      <c r="H63" s="805"/>
      <c r="I63" s="805"/>
      <c r="J63" s="805"/>
      <c r="K63" s="805"/>
      <c r="L63" s="805"/>
      <c r="M63" s="805"/>
      <c r="N63" s="805"/>
      <c r="O63" s="805"/>
      <c r="P63" s="805"/>
      <c r="Q63" s="805"/>
      <c r="R63" s="805"/>
      <c r="S63" s="805"/>
    </row>
    <row r="64" spans="1:19" ht="17.100000000000001" customHeight="1"/>
    <row r="65" spans="1:19" ht="17.100000000000001" customHeight="1"/>
    <row r="66" spans="1:19" ht="17.100000000000001" customHeight="1">
      <c r="A66" s="807" t="s">
        <v>399</v>
      </c>
      <c r="B66" s="809" t="s">
        <v>365</v>
      </c>
      <c r="C66" s="747"/>
      <c r="D66" s="747"/>
      <c r="E66" s="747"/>
      <c r="F66" s="747"/>
      <c r="G66" s="747"/>
      <c r="H66" s="747"/>
      <c r="I66" s="747"/>
      <c r="J66" s="747"/>
      <c r="K66" s="747"/>
      <c r="L66" s="747"/>
      <c r="M66" s="747"/>
      <c r="N66" s="747"/>
      <c r="O66" s="747"/>
      <c r="P66" s="747"/>
      <c r="Q66" s="747"/>
      <c r="R66" s="747"/>
      <c r="S66" s="747"/>
    </row>
    <row r="67" spans="1:19" ht="21.75" customHeight="1" thickBot="1">
      <c r="A67" s="808"/>
      <c r="B67" s="810"/>
      <c r="C67" s="770">
        <v>2007</v>
      </c>
      <c r="D67" s="770">
        <v>2008</v>
      </c>
      <c r="E67" s="770">
        <v>2009</v>
      </c>
      <c r="F67" s="770">
        <v>2010</v>
      </c>
      <c r="G67" s="770">
        <v>2011</v>
      </c>
      <c r="H67" s="770">
        <v>2012</v>
      </c>
      <c r="I67" s="770">
        <v>2013</v>
      </c>
      <c r="J67" s="770" t="s">
        <v>342</v>
      </c>
      <c r="K67" s="770" t="s">
        <v>343</v>
      </c>
      <c r="L67" s="770" t="s">
        <v>344</v>
      </c>
      <c r="M67" s="770">
        <v>2017</v>
      </c>
      <c r="N67" s="770">
        <v>2018</v>
      </c>
      <c r="O67" s="770">
        <v>2019</v>
      </c>
      <c r="P67" s="770">
        <v>2020</v>
      </c>
      <c r="Q67" s="770">
        <v>2021</v>
      </c>
      <c r="R67" s="770">
        <v>2022</v>
      </c>
      <c r="S67" s="770">
        <v>2023</v>
      </c>
    </row>
    <row r="68" spans="1:19" ht="17.100000000000001" customHeight="1" thickTop="1">
      <c r="A68" s="762">
        <v>1</v>
      </c>
      <c r="B68" s="763" t="s">
        <v>51</v>
      </c>
      <c r="C68" s="764"/>
      <c r="D68" s="226">
        <v>2.830401004117844E-2</v>
      </c>
      <c r="E68" s="226">
        <v>6.1206436838548317E-2</v>
      </c>
      <c r="F68" s="226">
        <v>-2.44375191292312E-3</v>
      </c>
      <c r="G68" s="226">
        <v>1.2802748083968751E-2</v>
      </c>
      <c r="H68" s="226">
        <v>3.36790632720676E-2</v>
      </c>
      <c r="I68" s="226">
        <v>-7.9696482649160294E-2</v>
      </c>
      <c r="J68" s="226">
        <v>7.5159816488097331E-3</v>
      </c>
      <c r="K68" s="226">
        <v>-2.8250820571222857E-2</v>
      </c>
      <c r="L68" s="227">
        <v>9.101795703653881E-3</v>
      </c>
      <c r="M68" s="227">
        <v>7.1789702031685998E-3</v>
      </c>
      <c r="N68" s="227">
        <v>3.1802406125124527E-2</v>
      </c>
      <c r="O68" s="227">
        <v>7.5968105286018828E-2</v>
      </c>
      <c r="P68" s="227">
        <v>-2.3394556762578178E-2</v>
      </c>
      <c r="Q68" s="227">
        <v>-1.6940336248347565E-2</v>
      </c>
      <c r="R68" s="227">
        <v>3.7004760186804875E-2</v>
      </c>
      <c r="S68" s="227">
        <v>3.1659163137588209E-2</v>
      </c>
    </row>
    <row r="69" spans="1:19" ht="17.100000000000001" customHeight="1">
      <c r="A69" s="762">
        <v>3</v>
      </c>
      <c r="B69" s="763" t="s">
        <v>345</v>
      </c>
      <c r="C69" s="764"/>
      <c r="D69" s="226">
        <v>1.1248161110461785E-2</v>
      </c>
      <c r="E69" s="226">
        <v>4.2460543770546089E-3</v>
      </c>
      <c r="F69" s="226">
        <v>-8.3644131903577668E-2</v>
      </c>
      <c r="G69" s="226">
        <v>4.6003212353748824E-2</v>
      </c>
      <c r="H69" s="226">
        <v>1.1926482954928375E-2</v>
      </c>
      <c r="I69" s="226">
        <v>1.4941226399566299E-2</v>
      </c>
      <c r="J69" s="226">
        <v>2.993519047271942E-2</v>
      </c>
      <c r="K69" s="226">
        <v>1.3373512118315833E-2</v>
      </c>
      <c r="L69" s="227">
        <v>2.4611569776621156E-2</v>
      </c>
      <c r="M69" s="227">
        <v>2.4271641293420965E-2</v>
      </c>
      <c r="N69" s="227">
        <v>-6.0827053370842155E-2</v>
      </c>
      <c r="O69" s="227">
        <v>2.4728272703262721E-2</v>
      </c>
      <c r="P69" s="227">
        <v>5.4793047326111566E-3</v>
      </c>
      <c r="Q69" s="227">
        <v>-5.6487006105712889E-2</v>
      </c>
      <c r="R69" s="227">
        <v>4.9628682168354921E-2</v>
      </c>
      <c r="S69" s="227">
        <v>0.11823361856551995</v>
      </c>
    </row>
    <row r="70" spans="1:19" ht="25.5" customHeight="1">
      <c r="A70" s="762">
        <v>4</v>
      </c>
      <c r="B70" s="763" t="s">
        <v>53</v>
      </c>
      <c r="C70" s="764"/>
      <c r="D70" s="226">
        <v>1.0000000000000231E-2</v>
      </c>
      <c r="E70" s="226">
        <v>0.30999999999999983</v>
      </c>
      <c r="F70" s="226">
        <v>1.0000000000000009E-2</v>
      </c>
      <c r="G70" s="226">
        <v>-3.2999999999999918E-2</v>
      </c>
      <c r="H70" s="226">
        <v>-0.13225075286583554</v>
      </c>
      <c r="I70" s="226">
        <v>7.0461428635604895E-2</v>
      </c>
      <c r="J70" s="226">
        <v>6.273680543876603E-2</v>
      </c>
      <c r="K70" s="226">
        <v>1.0000000000000009E-2</v>
      </c>
      <c r="L70" s="227">
        <v>1.0000000000000009E-2</v>
      </c>
      <c r="M70" s="227">
        <v>2.7799999999999825E-2</v>
      </c>
      <c r="N70" s="227">
        <v>-9.7389355118291387E-3</v>
      </c>
      <c r="O70" s="227">
        <v>1.0411089868783918E-2</v>
      </c>
      <c r="P70" s="227">
        <v>2.8348538323780037E-2</v>
      </c>
      <c r="Q70" s="227">
        <v>2.76515798063659E-2</v>
      </c>
      <c r="R70" s="227">
        <v>-0.38513588497364648</v>
      </c>
      <c r="S70" s="227">
        <v>-1.7163804208223166E-2</v>
      </c>
    </row>
    <row r="71" spans="1:19" ht="17.100000000000001" customHeight="1">
      <c r="A71" s="762">
        <v>10</v>
      </c>
      <c r="B71" s="763" t="s">
        <v>346</v>
      </c>
      <c r="C71" s="764"/>
      <c r="D71" s="226">
        <v>0.2246438574095051</v>
      </c>
      <c r="E71" s="226">
        <v>0.16748114019095572</v>
      </c>
      <c r="F71" s="226">
        <v>0.28936224650144293</v>
      </c>
      <c r="G71" s="226">
        <v>2.3716920735895597E-2</v>
      </c>
      <c r="H71" s="226">
        <v>0.57939872009983073</v>
      </c>
      <c r="I71" s="226">
        <v>1.6478878207558556</v>
      </c>
      <c r="J71" s="226">
        <v>0.14757138921625801</v>
      </c>
      <c r="K71" s="226">
        <v>0.12310150764374916</v>
      </c>
      <c r="L71" s="227">
        <v>3.2456341173135339E-2</v>
      </c>
      <c r="M71" s="227">
        <v>0.10540810689769442</v>
      </c>
      <c r="N71" s="227">
        <v>-2.0220010693683621E-2</v>
      </c>
      <c r="O71" s="227">
        <v>0.10258422127868716</v>
      </c>
      <c r="P71" s="227">
        <v>-0.56786336614333943</v>
      </c>
      <c r="Q71" s="227">
        <v>0.44425112061119787</v>
      </c>
      <c r="R71" s="227">
        <v>0.13569491193511607</v>
      </c>
      <c r="S71" s="227">
        <v>6.7431991535382263E-2</v>
      </c>
    </row>
    <row r="72" spans="1:19" ht="17.100000000000001" customHeight="1">
      <c r="A72" s="762">
        <v>15</v>
      </c>
      <c r="B72" s="763" t="s">
        <v>347</v>
      </c>
      <c r="C72" s="764"/>
      <c r="D72" s="226">
        <v>4.8198537881958492E-2</v>
      </c>
      <c r="E72" s="226">
        <v>-1.5705215233275061E-2</v>
      </c>
      <c r="F72" s="226">
        <v>1.107747727184405E-2</v>
      </c>
      <c r="G72" s="226">
        <v>-1.33588257825904E-2</v>
      </c>
      <c r="H72" s="226">
        <v>2.6580399572535107E-2</v>
      </c>
      <c r="I72" s="226">
        <v>-2.4681488493463744E-2</v>
      </c>
      <c r="J72" s="226">
        <v>2.6661641963453997E-2</v>
      </c>
      <c r="K72" s="226">
        <v>2.2152458659983054E-2</v>
      </c>
      <c r="L72" s="227">
        <v>4.3714455976839872E-2</v>
      </c>
      <c r="M72" s="227">
        <v>3.5037692445271551E-2</v>
      </c>
      <c r="N72" s="227">
        <v>2.1558444784624209E-2</v>
      </c>
      <c r="O72" s="227">
        <v>4.0631018548521469E-2</v>
      </c>
      <c r="P72" s="227">
        <v>-0.13192817970266912</v>
      </c>
      <c r="Q72" s="227">
        <v>0.19885758619683691</v>
      </c>
      <c r="R72" s="227">
        <v>6.6900960718308422E-2</v>
      </c>
      <c r="S72" s="227">
        <v>1.5241521279854675E-2</v>
      </c>
    </row>
    <row r="73" spans="1:19" ht="17.100000000000001" customHeight="1">
      <c r="A73" s="762">
        <v>17</v>
      </c>
      <c r="B73" s="763" t="s">
        <v>348</v>
      </c>
      <c r="C73" s="764"/>
      <c r="D73" s="226">
        <v>6.9787627143822473E-3</v>
      </c>
      <c r="E73" s="226">
        <v>-0.19639161002245265</v>
      </c>
      <c r="F73" s="226">
        <v>-6.0810058236364983E-2</v>
      </c>
      <c r="G73" s="226">
        <v>-5.3788398850946884E-3</v>
      </c>
      <c r="H73" s="226">
        <v>2.7854696485180019E-2</v>
      </c>
      <c r="I73" s="226">
        <v>3.3472215139619621E-2</v>
      </c>
      <c r="J73" s="226">
        <v>1.9678624568414849E-2</v>
      </c>
      <c r="K73" s="226">
        <v>-5.9867499348137398E-3</v>
      </c>
      <c r="L73" s="227">
        <v>7.571936920329736E-2</v>
      </c>
      <c r="M73" s="227">
        <v>9.471071249461227E-2</v>
      </c>
      <c r="N73" s="227">
        <v>3.3846876699578532E-2</v>
      </c>
      <c r="O73" s="227">
        <v>8.2419690418447988E-2</v>
      </c>
      <c r="P73" s="227">
        <v>-0.15665252466079638</v>
      </c>
      <c r="Q73" s="227">
        <v>0.3021087714437225</v>
      </c>
      <c r="R73" s="227">
        <v>0.11913133568721124</v>
      </c>
      <c r="S73" s="227">
        <v>-8.7451375311888402E-2</v>
      </c>
    </row>
    <row r="74" spans="1:19" ht="17.100000000000001" customHeight="1">
      <c r="A74" s="762">
        <v>20</v>
      </c>
      <c r="B74" s="763" t="s">
        <v>349</v>
      </c>
      <c r="C74" s="764"/>
      <c r="D74" s="226">
        <v>-5.4230419396344542E-2</v>
      </c>
      <c r="E74" s="226">
        <v>3.4067906504435141E-2</v>
      </c>
      <c r="F74" s="226">
        <v>9.5042486484097299E-2</v>
      </c>
      <c r="G74" s="226">
        <v>-4.1467609037945552E-2</v>
      </c>
      <c r="H74" s="226">
        <v>8.0208842240050426E-3</v>
      </c>
      <c r="I74" s="226">
        <v>2.9161661393820815E-2</v>
      </c>
      <c r="J74" s="226">
        <v>2.0475717622601364E-2</v>
      </c>
      <c r="K74" s="226">
        <v>4.3942685110099244E-2</v>
      </c>
      <c r="L74" s="227">
        <v>7.2481042019713504E-2</v>
      </c>
      <c r="M74" s="227">
        <v>-2.0227309366471102E-2</v>
      </c>
      <c r="N74" s="227">
        <v>2.941380378726044E-2</v>
      </c>
      <c r="O74" s="227">
        <v>2.6684602635761889E-2</v>
      </c>
      <c r="P74" s="227">
        <v>-0.12019441188101165</v>
      </c>
      <c r="Q74" s="227">
        <v>2.5062858996775406E-2</v>
      </c>
      <c r="R74" s="227">
        <v>0.21404247053802172</v>
      </c>
      <c r="S74" s="227">
        <v>-6.0898621914584949E-2</v>
      </c>
    </row>
    <row r="75" spans="1:19" ht="17.100000000000001" customHeight="1">
      <c r="A75" s="762">
        <v>26</v>
      </c>
      <c r="B75" s="763" t="s">
        <v>55</v>
      </c>
      <c r="C75" s="764"/>
      <c r="D75" s="226">
        <v>0.12233603475596944</v>
      </c>
      <c r="E75" s="226">
        <v>-6.7249213556459742E-2</v>
      </c>
      <c r="F75" s="226">
        <v>3.1609835838033007E-2</v>
      </c>
      <c r="G75" s="226">
        <v>3.8461712444057383E-2</v>
      </c>
      <c r="H75" s="226">
        <v>2.730822667241295E-2</v>
      </c>
      <c r="I75" s="226">
        <v>-5.9940677333049308E-2</v>
      </c>
      <c r="J75" s="226">
        <v>3.3978846538658347E-2</v>
      </c>
      <c r="K75" s="226">
        <v>2.4330263734435809E-2</v>
      </c>
      <c r="L75" s="227">
        <v>5.3159872806508801E-2</v>
      </c>
      <c r="M75" s="227">
        <v>0.14345584647026244</v>
      </c>
      <c r="N75" s="227">
        <v>8.6875269791889531E-2</v>
      </c>
      <c r="O75" s="227">
        <v>6.0375052900343062E-2</v>
      </c>
      <c r="P75" s="227">
        <v>-0.18405327457177445</v>
      </c>
      <c r="Q75" s="227">
        <v>6.0325937147103215E-2</v>
      </c>
      <c r="R75" s="227">
        <v>1.3166935246681888E-2</v>
      </c>
      <c r="S75" s="227">
        <v>5.8472942195943789E-2</v>
      </c>
    </row>
    <row r="76" spans="1:19" ht="17.100000000000001" customHeight="1">
      <c r="A76" s="762">
        <v>28</v>
      </c>
      <c r="B76" s="763" t="s">
        <v>350</v>
      </c>
      <c r="C76" s="764"/>
      <c r="D76" s="226">
        <v>0.39288363417363503</v>
      </c>
      <c r="E76" s="226">
        <v>-0.2138103248489005</v>
      </c>
      <c r="F76" s="226">
        <v>-0.16687650665101139</v>
      </c>
      <c r="G76" s="226">
        <v>0.15262603206249814</v>
      </c>
      <c r="H76" s="226">
        <v>1.7586214028442626E-2</v>
      </c>
      <c r="I76" s="226">
        <v>-0.11511746061129235</v>
      </c>
      <c r="J76" s="226">
        <v>2.9971359973577139E-2</v>
      </c>
      <c r="K76" s="226">
        <v>7.3169732366707541E-2</v>
      </c>
      <c r="L76" s="227">
        <v>6.3236081049308446E-2</v>
      </c>
      <c r="M76" s="227">
        <v>6.4175806468790952E-2</v>
      </c>
      <c r="N76" s="227">
        <v>7.3689972822361449E-2</v>
      </c>
      <c r="O76" s="227">
        <v>7.4297092158642108E-2</v>
      </c>
      <c r="P76" s="227">
        <v>1.4503690147242843E-3</v>
      </c>
      <c r="Q76" s="227">
        <v>3.0860025957769155E-2</v>
      </c>
      <c r="R76" s="227">
        <v>2.9435842457335548E-2</v>
      </c>
      <c r="S76" s="227">
        <v>1.9632523817246117E-2</v>
      </c>
    </row>
    <row r="77" spans="1:19" ht="17.100000000000001" customHeight="1">
      <c r="A77" s="762">
        <v>29</v>
      </c>
      <c r="B77" s="763" t="s">
        <v>351</v>
      </c>
      <c r="C77" s="764"/>
      <c r="D77" s="226">
        <v>-0.23478714019794233</v>
      </c>
      <c r="E77" s="226">
        <v>-0.19827136904596709</v>
      </c>
      <c r="F77" s="226">
        <v>-0.29816696155558187</v>
      </c>
      <c r="G77" s="226">
        <v>-9.8499184599657674E-2</v>
      </c>
      <c r="H77" s="226">
        <v>1.2568039982219004E-2</v>
      </c>
      <c r="I77" s="226">
        <v>1.482670021400434E-2</v>
      </c>
      <c r="J77" s="226">
        <v>1.5141994494300537E-2</v>
      </c>
      <c r="K77" s="226">
        <v>1.8062584470908138E-2</v>
      </c>
      <c r="L77" s="227">
        <v>1.8309146056146419E-2</v>
      </c>
      <c r="M77" s="227">
        <v>1.8320628049184329E-2</v>
      </c>
      <c r="N77" s="227">
        <v>2.0501075822221937E-2</v>
      </c>
      <c r="O77" s="227">
        <v>2.0212417084648271E-2</v>
      </c>
      <c r="P77" s="227">
        <v>1.5216623992304612E-3</v>
      </c>
      <c r="Q77" s="227">
        <v>1.3498753563015553E-2</v>
      </c>
      <c r="R77" s="227">
        <v>0.20924778057518023</v>
      </c>
      <c r="S77" s="227">
        <v>6.014206241795339E-2</v>
      </c>
    </row>
    <row r="78" spans="1:19" ht="17.100000000000001" customHeight="1">
      <c r="A78" s="762">
        <v>36</v>
      </c>
      <c r="B78" s="763" t="s">
        <v>352</v>
      </c>
      <c r="C78" s="764"/>
      <c r="D78" s="226">
        <v>5.4329823432401669E-2</v>
      </c>
      <c r="E78" s="226">
        <v>-0.14950914753125466</v>
      </c>
      <c r="F78" s="226">
        <v>-1.73198753335293E-2</v>
      </c>
      <c r="G78" s="226">
        <v>2.656960662551322E-2</v>
      </c>
      <c r="H78" s="226">
        <v>1.4693069896958066E-2</v>
      </c>
      <c r="I78" s="226">
        <v>1.6122137480476528E-3</v>
      </c>
      <c r="J78" s="226">
        <v>2.1093040653166417E-2</v>
      </c>
      <c r="K78" s="226">
        <v>3.2961974629885704E-2</v>
      </c>
      <c r="L78" s="227">
        <v>7.8401019278521833E-2</v>
      </c>
      <c r="M78" s="227">
        <v>4.3098635790476569E-2</v>
      </c>
      <c r="N78" s="227">
        <v>0.1698257988479599</v>
      </c>
      <c r="O78" s="227">
        <v>2.4800749442364767E-2</v>
      </c>
      <c r="P78" s="227">
        <v>-0.15850623454870694</v>
      </c>
      <c r="Q78" s="227">
        <v>2.2206806022161407E-2</v>
      </c>
      <c r="R78" s="227">
        <v>0.10092218638888406</v>
      </c>
      <c r="S78" s="227">
        <v>-1.9606943430752755E-2</v>
      </c>
    </row>
    <row r="79" spans="1:19" ht="17.100000000000001" customHeight="1">
      <c r="A79" s="762">
        <v>40</v>
      </c>
      <c r="B79" s="763" t="s">
        <v>353</v>
      </c>
      <c r="C79" s="764"/>
      <c r="D79" s="226">
        <v>6.9000000000000172E-2</v>
      </c>
      <c r="E79" s="226">
        <v>-6.5873481765251762E-3</v>
      </c>
      <c r="F79" s="226">
        <v>7.0623074967571142E-2</v>
      </c>
      <c r="G79" s="226">
        <v>-1.4440422183933488E-2</v>
      </c>
      <c r="H79" s="226">
        <v>6.1344473671725019E-2</v>
      </c>
      <c r="I79" s="226">
        <v>8.5717983935764908E-2</v>
      </c>
      <c r="J79" s="226">
        <v>3.8901979583388258E-2</v>
      </c>
      <c r="K79" s="226">
        <v>6.0137428206257226E-2</v>
      </c>
      <c r="L79" s="227">
        <v>7.1000000000000174E-2</v>
      </c>
      <c r="M79" s="227">
        <v>-7.150826524061249E-2</v>
      </c>
      <c r="N79" s="227">
        <v>4.4391143283495804E-2</v>
      </c>
      <c r="O79" s="227">
        <v>3.6821118416246135E-2</v>
      </c>
      <c r="P79" s="227">
        <v>-9.9837756852805271E-4</v>
      </c>
      <c r="Q79" s="227">
        <v>2.9028042036073343E-2</v>
      </c>
      <c r="R79" s="227">
        <v>-1.4862530201350865E-2</v>
      </c>
      <c r="S79" s="227">
        <v>1.068063360988436E-2</v>
      </c>
    </row>
    <row r="80" spans="1:19" ht="17.100000000000001" customHeight="1">
      <c r="A80" s="762">
        <v>45</v>
      </c>
      <c r="B80" s="763" t="s">
        <v>225</v>
      </c>
      <c r="C80" s="764"/>
      <c r="D80" s="226">
        <v>0.27427879048105042</v>
      </c>
      <c r="E80" s="226">
        <v>-0.17878699923234209</v>
      </c>
      <c r="F80" s="226">
        <v>3.3591553363807147E-2</v>
      </c>
      <c r="G80" s="226">
        <v>3.3758214139701037E-2</v>
      </c>
      <c r="H80" s="226">
        <v>3.5193148529815588E-2</v>
      </c>
      <c r="I80" s="226">
        <v>-1.9177391924264264E-2</v>
      </c>
      <c r="J80" s="226">
        <v>3.1562908401459921E-2</v>
      </c>
      <c r="K80" s="226">
        <v>9.6631341178680108E-2</v>
      </c>
      <c r="L80" s="227">
        <v>6.0376190021539156E-2</v>
      </c>
      <c r="M80" s="227">
        <v>6.7853246559388847E-2</v>
      </c>
      <c r="N80" s="227">
        <v>7.9233052070618815E-2</v>
      </c>
      <c r="O80" s="227">
        <v>0.10290457275207388</v>
      </c>
      <c r="P80" s="227">
        <v>-9.3134605950754401E-2</v>
      </c>
      <c r="Q80" s="227">
        <v>0.18990276355927649</v>
      </c>
      <c r="R80" s="227">
        <v>3.4899431494726629E-2</v>
      </c>
      <c r="S80" s="227">
        <v>1.9922446293403784E-2</v>
      </c>
    </row>
    <row r="81" spans="1:19" ht="17.100000000000001" customHeight="1">
      <c r="A81" s="762">
        <v>50</v>
      </c>
      <c r="B81" s="763" t="s">
        <v>354</v>
      </c>
      <c r="C81" s="764"/>
      <c r="D81" s="226">
        <v>2.5384422536484985E-2</v>
      </c>
      <c r="E81" s="226">
        <v>3.0092202835217741E-2</v>
      </c>
      <c r="F81" s="226">
        <v>-1.0917184173766303E-2</v>
      </c>
      <c r="G81" s="226">
        <v>1.0891115676011642E-2</v>
      </c>
      <c r="H81" s="226">
        <v>3.4558147819622409E-2</v>
      </c>
      <c r="I81" s="226">
        <v>-2.9385922272945564E-2</v>
      </c>
      <c r="J81" s="226">
        <v>2.9625069951273453E-2</v>
      </c>
      <c r="K81" s="226">
        <v>1.3018549339093966E-2</v>
      </c>
      <c r="L81" s="227">
        <v>3.204864959688436E-2</v>
      </c>
      <c r="M81" s="227">
        <v>-6.0755203170037575E-3</v>
      </c>
      <c r="N81" s="227">
        <v>2.4756593054885423E-2</v>
      </c>
      <c r="O81" s="227">
        <v>2.2651200493687185E-2</v>
      </c>
      <c r="P81" s="227">
        <v>-2.6951363740839951E-2</v>
      </c>
      <c r="Q81" s="227">
        <v>1.0161906309270385E-2</v>
      </c>
      <c r="R81" s="227">
        <v>9.9681013279513397E-3</v>
      </c>
      <c r="S81" s="227">
        <v>2.1010049432615974E-2</v>
      </c>
    </row>
    <row r="82" spans="1:19" ht="17.100000000000001" customHeight="1">
      <c r="A82" s="762">
        <v>55</v>
      </c>
      <c r="B82" s="763" t="s">
        <v>355</v>
      </c>
      <c r="C82" s="764"/>
      <c r="D82" s="226">
        <v>8.8614861612464013E-2</v>
      </c>
      <c r="E82" s="226">
        <v>-0.19815209603607387</v>
      </c>
      <c r="F82" s="226">
        <v>-5.3335182102840384E-2</v>
      </c>
      <c r="G82" s="226">
        <v>2.929621057347398E-2</v>
      </c>
      <c r="H82" s="226">
        <v>0.14649888355334584</v>
      </c>
      <c r="I82" s="226">
        <v>-6.2740893932154984E-3</v>
      </c>
      <c r="J82" s="226">
        <v>0.15699462507359319</v>
      </c>
      <c r="K82" s="226">
        <v>1.5646163627909271E-2</v>
      </c>
      <c r="L82" s="227">
        <v>0.17798232447954621</v>
      </c>
      <c r="M82" s="227">
        <v>-8.5990739355850443E-2</v>
      </c>
      <c r="N82" s="227">
        <v>-0.37868546495919952</v>
      </c>
      <c r="O82" s="227">
        <v>0.15557468353555448</v>
      </c>
      <c r="P82" s="227">
        <v>-0.55825494434104939</v>
      </c>
      <c r="Q82" s="227">
        <v>0.50066319232124767</v>
      </c>
      <c r="R82" s="227">
        <v>0.25930487962814852</v>
      </c>
      <c r="S82" s="227">
        <v>0.16528070963669195</v>
      </c>
    </row>
    <row r="83" spans="1:19" ht="17.100000000000001" customHeight="1">
      <c r="A83" s="762">
        <v>60</v>
      </c>
      <c r="B83" s="763" t="s">
        <v>356</v>
      </c>
      <c r="C83" s="764"/>
      <c r="D83" s="226">
        <v>7.134313914833279E-2</v>
      </c>
      <c r="E83" s="226">
        <v>-0.13195232605368645</v>
      </c>
      <c r="F83" s="226">
        <v>5.14682596823548E-2</v>
      </c>
      <c r="G83" s="226">
        <v>4.6759393471592192E-2</v>
      </c>
      <c r="H83" s="226">
        <v>2.9116807194917715E-2</v>
      </c>
      <c r="I83" s="226">
        <v>-1.3728392919520438E-2</v>
      </c>
      <c r="J83" s="226">
        <v>9.9681777028526319E-3</v>
      </c>
      <c r="K83" s="226">
        <v>-2.6565583256447423E-2</v>
      </c>
      <c r="L83" s="227">
        <v>-2.4339524788875133E-2</v>
      </c>
      <c r="M83" s="227">
        <v>0.21467683908464652</v>
      </c>
      <c r="N83" s="227">
        <v>-3.556360994811969E-2</v>
      </c>
      <c r="O83" s="227">
        <v>4.7700756456595217E-2</v>
      </c>
      <c r="P83" s="227">
        <v>-6.444487799899723E-2</v>
      </c>
      <c r="Q83" s="227">
        <v>5.0901413464238043E-2</v>
      </c>
      <c r="R83" s="227">
        <v>2.4478973776966617E-2</v>
      </c>
      <c r="S83" s="227">
        <v>0.21902978099127113</v>
      </c>
    </row>
    <row r="84" spans="1:19" ht="17.100000000000001" customHeight="1">
      <c r="A84" s="762">
        <v>64</v>
      </c>
      <c r="B84" s="763" t="s">
        <v>357</v>
      </c>
      <c r="C84" s="764"/>
      <c r="D84" s="226">
        <v>0.20070507439406438</v>
      </c>
      <c r="E84" s="226">
        <v>0.13988672338419694</v>
      </c>
      <c r="F84" s="226">
        <v>9.5016019571912746E-2</v>
      </c>
      <c r="G84" s="226">
        <v>4.5921333108186468E-2</v>
      </c>
      <c r="H84" s="226">
        <v>-0.10388667699952447</v>
      </c>
      <c r="I84" s="226">
        <v>0.203797962570061</v>
      </c>
      <c r="J84" s="226">
        <v>1.2436684145414212E-2</v>
      </c>
      <c r="K84" s="226">
        <v>2.5607258512601927E-2</v>
      </c>
      <c r="L84" s="227">
        <v>0.11468884533122337</v>
      </c>
      <c r="M84" s="227">
        <v>3.6856994078238614E-2</v>
      </c>
      <c r="N84" s="227">
        <v>0.13393978746398716</v>
      </c>
      <c r="O84" s="227">
        <v>0.10305335280872718</v>
      </c>
      <c r="P84" s="227">
        <v>0.1952284551358876</v>
      </c>
      <c r="Q84" s="227">
        <v>6.3583600991098166E-2</v>
      </c>
      <c r="R84" s="227">
        <v>9.7863045626918055E-2</v>
      </c>
      <c r="S84" s="227">
        <v>9.6600438163462865E-2</v>
      </c>
    </row>
    <row r="85" spans="1:19" ht="17.100000000000001" customHeight="1">
      <c r="A85" s="762">
        <v>65</v>
      </c>
      <c r="B85" s="763" t="s">
        <v>358</v>
      </c>
      <c r="C85" s="764"/>
      <c r="D85" s="226">
        <v>-6.6916261700403101E-2</v>
      </c>
      <c r="E85" s="226">
        <v>0.13174378594384639</v>
      </c>
      <c r="F85" s="226">
        <v>-3.765496314544603E-2</v>
      </c>
      <c r="G85" s="226">
        <v>7.913932522547551E-2</v>
      </c>
      <c r="H85" s="226">
        <v>5.7212090579670916E-2</v>
      </c>
      <c r="I85" s="226">
        <v>5.3594557650980423E-2</v>
      </c>
      <c r="J85" s="226">
        <v>0.14885351681051984</v>
      </c>
      <c r="K85" s="226">
        <v>0.16545418029155567</v>
      </c>
      <c r="L85" s="227">
        <v>7.6114262025242407E-2</v>
      </c>
      <c r="M85" s="227">
        <v>0.14559619137409663</v>
      </c>
      <c r="N85" s="227">
        <v>1.2739486503817066E-2</v>
      </c>
      <c r="O85" s="227">
        <v>0.11666270737960538</v>
      </c>
      <c r="P85" s="227">
        <v>4.9943430979533243E-3</v>
      </c>
      <c r="Q85" s="227">
        <v>0.12455852547024571</v>
      </c>
      <c r="R85" s="227">
        <v>8.0100826368104672E-2</v>
      </c>
      <c r="S85" s="227">
        <v>8.6356249823916764E-2</v>
      </c>
    </row>
    <row r="86" spans="1:19" ht="17.100000000000001" customHeight="1">
      <c r="A86" s="762">
        <v>71</v>
      </c>
      <c r="B86" s="763" t="s">
        <v>359</v>
      </c>
      <c r="C86" s="764"/>
      <c r="D86" s="226">
        <v>6.0436022670821377E-2</v>
      </c>
      <c r="E86" s="226">
        <v>-4.8216515153705064E-2</v>
      </c>
      <c r="F86" s="226">
        <v>2.8950465514906432E-2</v>
      </c>
      <c r="G86" s="226">
        <v>6.7132826137590307E-3</v>
      </c>
      <c r="H86" s="226">
        <v>3.0357717478384227E-2</v>
      </c>
      <c r="I86" s="226">
        <v>6.1803447579537707E-2</v>
      </c>
      <c r="J86" s="226">
        <v>1.6722898871026182E-2</v>
      </c>
      <c r="K86" s="226">
        <v>2.8749329486216224E-2</v>
      </c>
      <c r="L86" s="227">
        <v>9.5878246825598756E-2</v>
      </c>
      <c r="M86" s="227">
        <v>2.8076861948820087E-2</v>
      </c>
      <c r="N86" s="227">
        <v>-3.5670865137512608E-3</v>
      </c>
      <c r="O86" s="227">
        <v>2.8692231699513737E-2</v>
      </c>
      <c r="P86" s="227">
        <v>-8.0651567402766466E-2</v>
      </c>
      <c r="Q86" s="227">
        <v>2.6115900720769414E-2</v>
      </c>
      <c r="R86" s="227">
        <v>1.9428452543008845E-2</v>
      </c>
      <c r="S86" s="227">
        <v>-5.4254892849569414E-2</v>
      </c>
    </row>
    <row r="87" spans="1:19" ht="17.100000000000001" customHeight="1">
      <c r="A87" s="762">
        <v>75</v>
      </c>
      <c r="B87" s="763" t="s">
        <v>87</v>
      </c>
      <c r="C87" s="764"/>
      <c r="D87" s="226">
        <v>0.10366785167266213</v>
      </c>
      <c r="E87" s="226">
        <v>-3.1504387105087739E-2</v>
      </c>
      <c r="F87" s="226">
        <v>-3.1064694351275346E-2</v>
      </c>
      <c r="G87" s="226">
        <v>-2.9997787988057412E-2</v>
      </c>
      <c r="H87" s="226">
        <v>-1.8944007378466354E-2</v>
      </c>
      <c r="I87" s="226">
        <v>-1.7637321013172724E-2</v>
      </c>
      <c r="J87" s="226">
        <v>1.0682160518223016E-2</v>
      </c>
      <c r="K87" s="226">
        <v>-1.921255137121558E-2</v>
      </c>
      <c r="L87" s="227">
        <v>-1.1003964697886559E-2</v>
      </c>
      <c r="M87" s="227">
        <v>2.1879981561254702E-2</v>
      </c>
      <c r="N87" s="227">
        <v>-2.4168070916137929E-2</v>
      </c>
      <c r="O87" s="227">
        <v>7.7083052217690184E-3</v>
      </c>
      <c r="P87" s="227">
        <v>-2.807610342848188E-2</v>
      </c>
      <c r="Q87" s="227">
        <v>3.520674136113211E-2</v>
      </c>
      <c r="R87" s="227">
        <v>-1.1066757697472784E-2</v>
      </c>
      <c r="S87" s="227">
        <v>-2.8432368217062853E-3</v>
      </c>
    </row>
    <row r="88" spans="1:19" ht="17.100000000000001" customHeight="1">
      <c r="A88" s="762">
        <v>80</v>
      </c>
      <c r="B88" s="763" t="s">
        <v>360</v>
      </c>
      <c r="C88" s="764"/>
      <c r="D88" s="226">
        <v>-0.12353539555158588</v>
      </c>
      <c r="E88" s="226">
        <v>-5.2523656036486233E-2</v>
      </c>
      <c r="F88" s="226">
        <v>-8.3765890101841212E-3</v>
      </c>
      <c r="G88" s="226">
        <v>-0.12990663194152607</v>
      </c>
      <c r="H88" s="226">
        <v>9.3482597553569358E-2</v>
      </c>
      <c r="I88" s="226">
        <v>-8.5206502712160459E-2</v>
      </c>
      <c r="J88" s="226">
        <v>-5.1933959233549154E-2</v>
      </c>
      <c r="K88" s="226">
        <v>-1.3740494163385408E-2</v>
      </c>
      <c r="L88" s="227">
        <v>-5.5399012341107112E-2</v>
      </c>
      <c r="M88" s="227">
        <v>0.10287718498181042</v>
      </c>
      <c r="N88" s="227">
        <v>0.1621641099746296</v>
      </c>
      <c r="O88" s="227">
        <v>1.7170351365535241E-2</v>
      </c>
      <c r="P88" s="227">
        <v>-0.1292465349620282</v>
      </c>
      <c r="Q88" s="227">
        <v>0.15325347261518085</v>
      </c>
      <c r="R88" s="227">
        <v>4.7481314845885692E-2</v>
      </c>
      <c r="S88" s="227">
        <v>-9.6494540579426857E-2</v>
      </c>
    </row>
    <row r="89" spans="1:19" ht="17.100000000000001" customHeight="1">
      <c r="A89" s="762">
        <v>85</v>
      </c>
      <c r="B89" s="763" t="s">
        <v>361</v>
      </c>
      <c r="C89" s="764"/>
      <c r="D89" s="226">
        <v>-6.4586420291312674E-4</v>
      </c>
      <c r="E89" s="226">
        <v>-3.9788147085912606E-2</v>
      </c>
      <c r="F89" s="226">
        <v>-2.5102524996193032E-2</v>
      </c>
      <c r="G89" s="226">
        <v>1.2583711629156058E-2</v>
      </c>
      <c r="H89" s="226">
        <v>-8.2403625786168222E-3</v>
      </c>
      <c r="I89" s="226">
        <v>1.679953888405139E-3</v>
      </c>
      <c r="J89" s="226">
        <v>-2.1450746971563017E-3</v>
      </c>
      <c r="K89" s="226">
        <v>-1.0299588821402472E-2</v>
      </c>
      <c r="L89" s="227">
        <v>2.8678472713868475E-2</v>
      </c>
      <c r="M89" s="227">
        <v>5.4669856437339126E-2</v>
      </c>
      <c r="N89" s="227">
        <v>-1.3409306678930921E-2</v>
      </c>
      <c r="O89" s="227">
        <v>2.4541272511335865E-2</v>
      </c>
      <c r="P89" s="227">
        <v>0.15167758541615828</v>
      </c>
      <c r="Q89" s="227">
        <v>-9.0497196483563247E-2</v>
      </c>
      <c r="R89" s="227">
        <v>5.4769110476025729E-2</v>
      </c>
      <c r="S89" s="227">
        <v>-5.8600717742166686E-2</v>
      </c>
    </row>
    <row r="90" spans="1:19" ht="17.100000000000001" customHeight="1">
      <c r="A90" s="762">
        <v>91</v>
      </c>
      <c r="B90" s="763" t="s">
        <v>362</v>
      </c>
      <c r="C90" s="764"/>
      <c r="D90" s="226">
        <v>-1.8716854069053879E-2</v>
      </c>
      <c r="E90" s="226">
        <v>2.0572401547944263E-2</v>
      </c>
      <c r="F90" s="226">
        <v>-7.4724366453650104E-2</v>
      </c>
      <c r="G90" s="226">
        <v>-2.3849535188733673E-2</v>
      </c>
      <c r="H90" s="226">
        <v>2.5040700165045227E-2</v>
      </c>
      <c r="I90" s="226">
        <v>8.2496692615591449E-2</v>
      </c>
      <c r="J90" s="226">
        <v>3.0677993040527429E-2</v>
      </c>
      <c r="K90" s="226">
        <v>-9.3046572031636465E-3</v>
      </c>
      <c r="L90" s="227">
        <v>2.916640947649074E-2</v>
      </c>
      <c r="M90" s="227">
        <v>1.4496222340798948E-2</v>
      </c>
      <c r="N90" s="227">
        <v>0.23511070003074175</v>
      </c>
      <c r="O90" s="227">
        <v>-0.13920542126763713</v>
      </c>
      <c r="P90" s="227">
        <v>-9.3433643034381064E-2</v>
      </c>
      <c r="Q90" s="227">
        <v>-0.12321676108277524</v>
      </c>
      <c r="R90" s="227">
        <v>-2.8786952572155466E-2</v>
      </c>
      <c r="S90" s="227">
        <v>-0.10639625380655215</v>
      </c>
    </row>
    <row r="91" spans="1:19" ht="17.100000000000001" customHeight="1" thickBot="1">
      <c r="A91" s="766"/>
      <c r="B91" s="767"/>
      <c r="C91" s="775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776"/>
      <c r="R91" s="228"/>
      <c r="S91" s="776"/>
    </row>
    <row r="92" spans="1:19" ht="17.100000000000001" customHeight="1" thickTop="1">
      <c r="B92" s="744" t="s">
        <v>434</v>
      </c>
    </row>
    <row r="93" spans="1:19" ht="17.100000000000001" customHeight="1">
      <c r="A93" s="744"/>
      <c r="B93" s="744" t="s">
        <v>306</v>
      </c>
    </row>
    <row r="94" spans="1:19" ht="30.6" customHeight="1">
      <c r="A94" s="805" t="s">
        <v>392</v>
      </c>
      <c r="B94" s="805"/>
      <c r="C94" s="805"/>
      <c r="D94" s="805"/>
      <c r="E94" s="805"/>
      <c r="F94" s="805"/>
      <c r="G94" s="805"/>
      <c r="H94" s="805"/>
      <c r="I94" s="805"/>
      <c r="J94" s="805"/>
      <c r="K94" s="805"/>
      <c r="L94" s="805"/>
      <c r="M94" s="805"/>
      <c r="N94" s="805"/>
      <c r="O94" s="805"/>
      <c r="P94" s="805"/>
      <c r="Q94" s="805"/>
      <c r="R94" s="805"/>
      <c r="S94" s="805"/>
    </row>
    <row r="95" spans="1:19" ht="17.100000000000001" customHeight="1"/>
    <row r="96" spans="1:19" ht="17.100000000000001" customHeight="1"/>
    <row r="97" spans="1:19" ht="17.100000000000001" customHeight="1">
      <c r="A97" s="807" t="s">
        <v>399</v>
      </c>
      <c r="B97" s="809" t="s">
        <v>365</v>
      </c>
      <c r="C97" s="747"/>
      <c r="D97" s="747"/>
      <c r="E97" s="747"/>
      <c r="F97" s="747"/>
      <c r="G97" s="747"/>
      <c r="H97" s="747"/>
      <c r="I97" s="747"/>
      <c r="J97" s="747"/>
      <c r="K97" s="747"/>
      <c r="L97" s="747"/>
      <c r="M97" s="747"/>
      <c r="N97" s="747"/>
      <c r="O97" s="747"/>
      <c r="P97" s="747"/>
      <c r="Q97" s="747"/>
      <c r="R97" s="747"/>
      <c r="S97" s="747"/>
    </row>
    <row r="98" spans="1:19" ht="24" customHeight="1" thickBot="1">
      <c r="A98" s="808"/>
      <c r="B98" s="810"/>
      <c r="C98" s="770">
        <v>2007</v>
      </c>
      <c r="D98" s="770">
        <v>2008</v>
      </c>
      <c r="E98" s="770">
        <v>2009</v>
      </c>
      <c r="F98" s="770">
        <v>2010</v>
      </c>
      <c r="G98" s="770">
        <v>2011</v>
      </c>
      <c r="H98" s="770">
        <v>2012</v>
      </c>
      <c r="I98" s="770">
        <v>2013</v>
      </c>
      <c r="J98" s="770" t="s">
        <v>342</v>
      </c>
      <c r="K98" s="770" t="s">
        <v>343</v>
      </c>
      <c r="L98" s="770" t="s">
        <v>344</v>
      </c>
      <c r="M98" s="770">
        <v>2017</v>
      </c>
      <c r="N98" s="770">
        <v>2018</v>
      </c>
      <c r="O98" s="770">
        <v>2019</v>
      </c>
      <c r="P98" s="770">
        <v>2020</v>
      </c>
      <c r="Q98" s="770">
        <v>2021</v>
      </c>
      <c r="R98" s="770">
        <v>2022</v>
      </c>
      <c r="S98" s="770">
        <v>2023</v>
      </c>
    </row>
    <row r="99" spans="1:19" ht="17.100000000000001" customHeight="1" thickTop="1">
      <c r="A99" s="762">
        <v>1</v>
      </c>
      <c r="B99" s="763" t="s">
        <v>51</v>
      </c>
      <c r="C99" s="227">
        <v>0.20246671440912228</v>
      </c>
      <c r="D99" s="227">
        <v>0.19622962198067762</v>
      </c>
      <c r="E99" s="227">
        <v>0.21364278343826604</v>
      </c>
      <c r="F99" s="227">
        <v>0.21351381906473949</v>
      </c>
      <c r="G99" s="227">
        <v>0.21359354665629471</v>
      </c>
      <c r="H99" s="227">
        <v>0.21393307560092245</v>
      </c>
      <c r="I99" s="227">
        <v>0.1930483533746733</v>
      </c>
      <c r="J99" s="227">
        <v>0.18851918776351523</v>
      </c>
      <c r="K99" s="227">
        <v>0.17953603829811743</v>
      </c>
      <c r="L99" s="227">
        <v>0.17463993509028791</v>
      </c>
      <c r="M99" s="227">
        <v>0.16879614636071902</v>
      </c>
      <c r="N99" s="227">
        <v>0.17259213014636138</v>
      </c>
      <c r="O99" s="227">
        <v>0.17599345565531882</v>
      </c>
      <c r="P99" s="227">
        <v>0.18813150780058774</v>
      </c>
      <c r="Q99" s="227">
        <v>0.17398141787583998</v>
      </c>
      <c r="R99" s="227">
        <v>0.17345806410324327</v>
      </c>
      <c r="S99" s="227">
        <v>0.1721451422430065</v>
      </c>
    </row>
    <row r="100" spans="1:19" ht="17.100000000000001" customHeight="1">
      <c r="A100" s="762">
        <v>3</v>
      </c>
      <c r="B100" s="763" t="s">
        <v>345</v>
      </c>
      <c r="C100" s="227">
        <v>8.1939251895176757E-2</v>
      </c>
      <c r="D100" s="227">
        <v>7.809786148218778E-2</v>
      </c>
      <c r="E100" s="227">
        <v>8.0464267260408603E-2</v>
      </c>
      <c r="F100" s="227">
        <v>7.3869914126393654E-2</v>
      </c>
      <c r="G100" s="227">
        <v>7.6319915310959524E-2</v>
      </c>
      <c r="H100" s="227">
        <v>7.4832616328417312E-2</v>
      </c>
      <c r="I100" s="227">
        <v>7.4471295359983716E-2</v>
      </c>
      <c r="J100" s="227">
        <v>7.4342355908983956E-2</v>
      </c>
      <c r="K100" s="227">
        <v>7.3832532171501167E-2</v>
      </c>
      <c r="L100" s="227">
        <v>7.2922905393253287E-2</v>
      </c>
      <c r="M100" s="227">
        <v>7.1678916042848276E-2</v>
      </c>
      <c r="N100" s="227">
        <v>6.6711226959259379E-2</v>
      </c>
      <c r="O100" s="227">
        <v>6.4786389720791232E-2</v>
      </c>
      <c r="P100" s="227">
        <v>7.1302177368461367E-2</v>
      </c>
      <c r="Q100" s="227">
        <v>6.3286653374600696E-2</v>
      </c>
      <c r="R100" s="227">
        <v>6.3864379892743753E-2</v>
      </c>
      <c r="S100" s="227">
        <v>6.8699769710543243E-2</v>
      </c>
    </row>
    <row r="101" spans="1:19" ht="17.100000000000001" customHeight="1">
      <c r="A101" s="762">
        <v>2</v>
      </c>
      <c r="B101" s="763" t="s">
        <v>53</v>
      </c>
      <c r="C101" s="227">
        <v>1.0991598258134606E-2</v>
      </c>
      <c r="D101" s="227">
        <v>1.0463370964441669E-2</v>
      </c>
      <c r="E101" s="227">
        <v>1.4062634955807217E-2</v>
      </c>
      <c r="F101" s="227">
        <v>1.4229460851497922E-2</v>
      </c>
      <c r="G101" s="227">
        <v>1.3591024225158628E-2</v>
      </c>
      <c r="H101" s="227">
        <v>1.1427481316570084E-2</v>
      </c>
      <c r="I101" s="227">
        <v>1.1994402762993149E-2</v>
      </c>
      <c r="J101" s="227">
        <v>1.2354974806006839E-2</v>
      </c>
      <c r="K101" s="227">
        <v>1.2229399519030782E-2</v>
      </c>
      <c r="L101" s="227">
        <v>1.1906481773264222E-2</v>
      </c>
      <c r="M101" s="227">
        <v>1.1743684678034719E-2</v>
      </c>
      <c r="N101" s="227">
        <v>1.152433861670658E-2</v>
      </c>
      <c r="O101" s="227">
        <v>1.1035455069619992E-2</v>
      </c>
      <c r="P101" s="227">
        <v>1.2421569077218112E-2</v>
      </c>
      <c r="Q101" s="227">
        <v>1.2008362950627027E-2</v>
      </c>
      <c r="R101" s="227">
        <v>7.0986184335079571E-3</v>
      </c>
      <c r="S101" s="227">
        <v>6.7114909922011716E-3</v>
      </c>
    </row>
    <row r="102" spans="1:19" ht="17.100000000000001" customHeight="1">
      <c r="A102" s="762">
        <v>10</v>
      </c>
      <c r="B102" s="763" t="s">
        <v>346</v>
      </c>
      <c r="C102" s="227">
        <v>7.3689256731443546E-3</v>
      </c>
      <c r="D102" s="227">
        <v>8.5055692935809245E-3</v>
      </c>
      <c r="E102" s="227">
        <v>1.0187721058002894E-2</v>
      </c>
      <c r="F102" s="227">
        <v>1.315989314839984E-2</v>
      </c>
      <c r="G102" s="227">
        <v>1.33066738414746E-2</v>
      </c>
      <c r="H102" s="227">
        <v>2.0364107529075109E-2</v>
      </c>
      <c r="I102" s="227">
        <v>5.2871550731549401E-2</v>
      </c>
      <c r="J102" s="227">
        <v>5.8808387995064181E-2</v>
      </c>
      <c r="K102" s="227">
        <v>6.4729191196645178E-2</v>
      </c>
      <c r="L102" s="227">
        <v>6.4421201589415653E-2</v>
      </c>
      <c r="M102" s="227">
        <v>6.833823899788298E-2</v>
      </c>
      <c r="N102" s="227">
        <v>6.6352039081099365E-2</v>
      </c>
      <c r="O102" s="227">
        <v>6.9333349111248513E-2</v>
      </c>
      <c r="P102" s="227">
        <v>3.2795113673834538E-2</v>
      </c>
      <c r="Q102" s="227">
        <v>4.4556729586960067E-2</v>
      </c>
      <c r="R102" s="227">
        <v>4.8650338461864222E-2</v>
      </c>
      <c r="S102" s="227">
        <v>4.9956283045959622E-2</v>
      </c>
    </row>
    <row r="103" spans="1:19" ht="17.100000000000001" customHeight="1">
      <c r="A103" s="762">
        <v>15</v>
      </c>
      <c r="B103" s="763" t="s">
        <v>363</v>
      </c>
      <c r="C103" s="227">
        <v>4.5307904709532908E-2</v>
      </c>
      <c r="D103" s="227">
        <v>4.4761736935597735E-2</v>
      </c>
      <c r="E103" s="227">
        <v>4.5201817687393724E-2</v>
      </c>
      <c r="F103" s="227">
        <v>4.5786843377163884E-2</v>
      </c>
      <c r="G103" s="227">
        <v>4.4620784982004467E-2</v>
      </c>
      <c r="H103" s="227">
        <v>4.4384799470527064E-2</v>
      </c>
      <c r="I103" s="227">
        <v>4.244610207986467E-2</v>
      </c>
      <c r="J103" s="227">
        <v>4.2237933774497818E-2</v>
      </c>
      <c r="K103" s="227">
        <v>4.231167690260558E-2</v>
      </c>
      <c r="L103" s="227">
        <v>4.2569532524429035E-2</v>
      </c>
      <c r="M103" s="227">
        <v>4.2283152893609226E-2</v>
      </c>
      <c r="N103" s="227">
        <v>4.2804803427442917E-2</v>
      </c>
      <c r="O103" s="227">
        <v>4.2214865124871714E-2</v>
      </c>
      <c r="P103" s="227">
        <v>4.0111318794912677E-2</v>
      </c>
      <c r="Q103" s="227">
        <v>4.5237228511431388E-2</v>
      </c>
      <c r="R103" s="227">
        <v>4.6401388372096779E-2</v>
      </c>
      <c r="S103" s="227">
        <v>4.5317337206496451E-2</v>
      </c>
    </row>
    <row r="104" spans="1:19" ht="17.100000000000001" customHeight="1">
      <c r="A104" s="762">
        <v>17</v>
      </c>
      <c r="B104" s="763" t="s">
        <v>348</v>
      </c>
      <c r="C104" s="227">
        <v>1.1877427621788368E-2</v>
      </c>
      <c r="D104" s="227">
        <v>1.1272807906181129E-2</v>
      </c>
      <c r="E104" s="227">
        <v>9.2939504667301498E-3</v>
      </c>
      <c r="F104" s="227">
        <v>8.7448860433001173E-3</v>
      </c>
      <c r="G104" s="227">
        <v>8.5911067648806166E-3</v>
      </c>
      <c r="H104" s="227">
        <v>8.556278825759182E-3</v>
      </c>
      <c r="I104" s="227">
        <v>8.6704336393560802E-3</v>
      </c>
      <c r="J104" s="227">
        <v>8.5692270184757145E-3</v>
      </c>
      <c r="K104" s="227">
        <v>8.3478707665049882E-3</v>
      </c>
      <c r="L104" s="227">
        <v>8.6562870634966059E-3</v>
      </c>
      <c r="M104" s="227">
        <v>9.093756795096556E-3</v>
      </c>
      <c r="N104" s="227">
        <v>9.3166864656366571E-3</v>
      </c>
      <c r="O104" s="227">
        <v>9.5572577023159914E-3</v>
      </c>
      <c r="P104" s="227">
        <v>8.8223792405228759E-3</v>
      </c>
      <c r="Q104" s="227">
        <v>1.0806733454298688E-2</v>
      </c>
      <c r="R104" s="227">
        <v>1.1627500725683066E-2</v>
      </c>
      <c r="S104" s="227">
        <v>1.0207195361461694E-2</v>
      </c>
    </row>
    <row r="105" spans="1:19" ht="17.100000000000001" customHeight="1">
      <c r="A105" s="762">
        <v>20</v>
      </c>
      <c r="B105" s="763" t="s">
        <v>349</v>
      </c>
      <c r="C105" s="227">
        <v>1.0664927303370675E-2</v>
      </c>
      <c r="D105" s="227">
        <v>9.5067624782397518E-3</v>
      </c>
      <c r="E105" s="227">
        <v>1.0085687035974301E-2</v>
      </c>
      <c r="F105" s="227">
        <v>1.1064628207589111E-2</v>
      </c>
      <c r="G105" s="227">
        <v>1.0475647735439731E-2</v>
      </c>
      <c r="H105" s="227">
        <v>1.0231857986484825E-2</v>
      </c>
      <c r="I105" s="227">
        <v>1.032512190684624E-2</v>
      </c>
      <c r="J105" s="227">
        <v>1.021257778854962E-2</v>
      </c>
      <c r="K105" s="227">
        <v>1.0448499547644095E-2</v>
      </c>
      <c r="L105" s="227">
        <v>1.0801908567145127E-2</v>
      </c>
      <c r="M105" s="227">
        <v>1.0156361346294752E-2</v>
      </c>
      <c r="N105" s="227">
        <v>1.0360722855705322E-2</v>
      </c>
      <c r="O105" s="227">
        <v>1.0080991247698779E-2</v>
      </c>
      <c r="P105" s="227">
        <v>9.7081355295185537E-3</v>
      </c>
      <c r="Q105" s="227">
        <v>9.3615504380171848E-3</v>
      </c>
      <c r="R105" s="227">
        <v>1.0926788594138561E-2</v>
      </c>
      <c r="S105" s="227">
        <v>9.8711796381731835E-3</v>
      </c>
    </row>
    <row r="106" spans="1:19" ht="17.100000000000001" customHeight="1">
      <c r="A106" s="762">
        <v>26</v>
      </c>
      <c r="B106" s="763" t="s">
        <v>55</v>
      </c>
      <c r="C106" s="227">
        <v>3.6892572996956112E-3</v>
      </c>
      <c r="D106" s="227">
        <v>3.9025749701886644E-3</v>
      </c>
      <c r="E106" s="227">
        <v>3.7345705094891219E-3</v>
      </c>
      <c r="F106" s="227">
        <v>3.8597262695147729E-3</v>
      </c>
      <c r="G106" s="227">
        <v>3.9589886988246675E-3</v>
      </c>
      <c r="H106" s="227">
        <v>3.9408428412490539E-3</v>
      </c>
      <c r="I106" s="227">
        <v>3.6324651922248438E-3</v>
      </c>
      <c r="J106" s="227">
        <v>3.640412775564613E-3</v>
      </c>
      <c r="K106" s="227">
        <v>3.6545383955375642E-3</v>
      </c>
      <c r="L106" s="227">
        <v>3.7100842944518715E-3</v>
      </c>
      <c r="M106" s="227">
        <v>4.0711349008782536E-3</v>
      </c>
      <c r="N106" s="227">
        <v>4.3848740740874909E-3</v>
      </c>
      <c r="O106" s="227">
        <v>4.4064897018346811E-3</v>
      </c>
      <c r="P106" s="227">
        <v>3.935504743475168E-3</v>
      </c>
      <c r="Q106" s="227">
        <v>3.9255569119661295E-3</v>
      </c>
      <c r="R106" s="227">
        <v>3.8237823611159912E-3</v>
      </c>
      <c r="S106" s="227">
        <v>3.8934711677239878E-3</v>
      </c>
    </row>
    <row r="107" spans="1:19" ht="17.100000000000001" customHeight="1">
      <c r="A107" s="762">
        <v>28</v>
      </c>
      <c r="B107" s="763" t="s">
        <v>350</v>
      </c>
      <c r="C107" s="227">
        <v>1.031086690400854E-2</v>
      </c>
      <c r="D107" s="227">
        <v>1.3536282799369708E-2</v>
      </c>
      <c r="E107" s="227">
        <v>1.091818728793977E-2</v>
      </c>
      <c r="F107" s="227">
        <v>9.1129773165153742E-3</v>
      </c>
      <c r="G107" s="227">
        <v>1.0374949237891158E-2</v>
      </c>
      <c r="H107" s="227">
        <v>1.0229661966370686E-2</v>
      </c>
      <c r="I107" s="227">
        <v>8.8757281802075722E-3</v>
      </c>
      <c r="J107" s="227">
        <v>8.8606719224751333E-3</v>
      </c>
      <c r="K107" s="227">
        <v>9.319164268005482E-3</v>
      </c>
      <c r="L107" s="227">
        <v>9.5513248852249575E-3</v>
      </c>
      <c r="M107" s="227">
        <v>9.7541474385633795E-3</v>
      </c>
      <c r="N107" s="227">
        <v>1.0378393624952045E-2</v>
      </c>
      <c r="O107" s="227">
        <v>1.0566488157537243E-2</v>
      </c>
      <c r="P107" s="227">
        <v>1.1582597865638899E-2</v>
      </c>
      <c r="Q107" s="227">
        <v>1.1232259550486035E-2</v>
      </c>
      <c r="R107" s="227">
        <v>1.1116736071620843E-2</v>
      </c>
      <c r="S107" s="227">
        <v>1.0903979135170518E-2</v>
      </c>
    </row>
    <row r="108" spans="1:19" ht="17.100000000000001" customHeight="1">
      <c r="A108" s="762">
        <v>29</v>
      </c>
      <c r="B108" s="763" t="s">
        <v>351</v>
      </c>
      <c r="C108" s="227">
        <v>4.1904559108019521E-3</v>
      </c>
      <c r="D108" s="227">
        <v>3.022267758732748E-3</v>
      </c>
      <c r="E108" s="227">
        <v>2.4859026430185879E-3</v>
      </c>
      <c r="F108" s="227">
        <v>1.7479068836641386E-3</v>
      </c>
      <c r="G108" s="227">
        <v>1.5564016549856402E-3</v>
      </c>
      <c r="H108" s="227">
        <v>1.5270385017443909E-3</v>
      </c>
      <c r="I108" s="227">
        <v>1.5194938867413759E-3</v>
      </c>
      <c r="J108" s="227">
        <v>1.4950759854574676E-3</v>
      </c>
      <c r="K108" s="227">
        <v>1.491693638261748E-3</v>
      </c>
      <c r="L108" s="227">
        <v>1.4642533510833193E-3</v>
      </c>
      <c r="M108" s="227">
        <v>1.430912524207703E-3</v>
      </c>
      <c r="N108" s="227">
        <v>1.4470664579282731E-3</v>
      </c>
      <c r="O108" s="227">
        <v>1.3991208034688906E-3</v>
      </c>
      <c r="P108" s="227">
        <v>1.5337742359424614E-3</v>
      </c>
      <c r="Q108" s="227">
        <v>1.4623324254628368E-3</v>
      </c>
      <c r="R108" s="227">
        <v>1.7000914699441341E-3</v>
      </c>
      <c r="S108" s="227">
        <v>1.7338055595788407E-3</v>
      </c>
    </row>
    <row r="109" spans="1:19" ht="17.100000000000001" customHeight="1">
      <c r="A109" s="762">
        <v>36</v>
      </c>
      <c r="B109" s="763" t="s">
        <v>352</v>
      </c>
      <c r="C109" s="227">
        <v>1.039660642300789E-2</v>
      </c>
      <c r="D109" s="227">
        <v>1.0331360059532724E-2</v>
      </c>
      <c r="E109" s="227">
        <v>9.0146927485790593E-3</v>
      </c>
      <c r="F109" s="227">
        <v>8.8749000238436057E-3</v>
      </c>
      <c r="G109" s="227">
        <v>8.998894054415842E-3</v>
      </c>
      <c r="H109" s="227">
        <v>8.8476497273519712E-3</v>
      </c>
      <c r="I109" s="227">
        <v>8.6892965167004056E-3</v>
      </c>
      <c r="J109" s="227">
        <v>8.5997821181295359E-3</v>
      </c>
      <c r="K109" s="227">
        <v>8.70590007229681E-3</v>
      </c>
      <c r="L109" s="227">
        <v>9.0500486167788483E-3</v>
      </c>
      <c r="M109" s="227">
        <v>9.059174111507225E-3</v>
      </c>
      <c r="N109" s="227">
        <v>1.0501993052804828E-2</v>
      </c>
      <c r="O109" s="227">
        <v>1.0199697531796299E-2</v>
      </c>
      <c r="P109" s="227">
        <v>9.3947250124945449E-3</v>
      </c>
      <c r="Q109" s="227">
        <v>9.0340875228629679E-3</v>
      </c>
      <c r="R109" s="227">
        <v>9.562067320831107E-3</v>
      </c>
      <c r="S109" s="227">
        <v>9.018121052271233E-3</v>
      </c>
    </row>
    <row r="110" spans="1:19" ht="17.100000000000001" customHeight="1">
      <c r="A110" s="762">
        <v>40</v>
      </c>
      <c r="B110" s="763" t="s">
        <v>353</v>
      </c>
      <c r="C110" s="227">
        <v>1.0532038128668292E-2</v>
      </c>
      <c r="D110" s="227">
        <v>1.0611567243189349E-2</v>
      </c>
      <c r="E110" s="227">
        <v>1.081516132304752E-2</v>
      </c>
      <c r="F110" s="227">
        <v>1.1600319995380576E-2</v>
      </c>
      <c r="G110" s="227">
        <v>1.1292500529605065E-2</v>
      </c>
      <c r="H110" s="227">
        <v>1.1613164298337409E-2</v>
      </c>
      <c r="I110" s="227">
        <v>1.2363023273074134E-2</v>
      </c>
      <c r="J110" s="227">
        <v>1.2449066162546287E-2</v>
      </c>
      <c r="K110" s="227">
        <v>1.2934237695214181E-2</v>
      </c>
      <c r="L110" s="227">
        <v>1.3353258403023472E-2</v>
      </c>
      <c r="M110" s="227">
        <v>1.1898099933443861E-2</v>
      </c>
      <c r="N110" s="227">
        <v>1.2314101180316518E-2</v>
      </c>
      <c r="O110" s="227">
        <v>1.2099925165224233E-2</v>
      </c>
      <c r="P110" s="227">
        <v>1.3231063529530161E-2</v>
      </c>
      <c r="Q110" s="227">
        <v>1.2808061889273492E-2</v>
      </c>
      <c r="R110" s="227">
        <v>1.2130847260895796E-2</v>
      </c>
      <c r="S110" s="227">
        <v>1.1794217036950598E-2</v>
      </c>
    </row>
    <row r="111" spans="1:19" ht="17.100000000000001" customHeight="1">
      <c r="A111" s="762">
        <v>45</v>
      </c>
      <c r="B111" s="763" t="s">
        <v>225</v>
      </c>
      <c r="C111" s="227">
        <v>8.4650762808498425E-2</v>
      </c>
      <c r="D111" s="227">
        <v>0.10166810602491928</v>
      </c>
      <c r="E111" s="227">
        <v>8.5657290758174229E-2</v>
      </c>
      <c r="F111" s="227">
        <v>8.8697964542210142E-2</v>
      </c>
      <c r="G111" s="227">
        <v>9.0566981714994471E-2</v>
      </c>
      <c r="H111" s="227">
        <v>9.0843816459556678E-2</v>
      </c>
      <c r="I111" s="227">
        <v>8.7366094881311016E-2</v>
      </c>
      <c r="J111" s="227">
        <v>8.7352664424132184E-2</v>
      </c>
      <c r="K111" s="227">
        <v>9.3881215776680224E-2</v>
      </c>
      <c r="L111" s="227">
        <v>9.5961188279272469E-2</v>
      </c>
      <c r="M111" s="227">
        <v>9.8337577732968681E-2</v>
      </c>
      <c r="N111" s="227">
        <v>0.1051711612005342</v>
      </c>
      <c r="O111" s="227">
        <v>0.10992861049247546</v>
      </c>
      <c r="P111" s="227">
        <v>0.10911876572060951</v>
      </c>
      <c r="Q111" s="227">
        <v>0.12214406542980027</v>
      </c>
      <c r="R111" s="227">
        <v>0.12152941254422324</v>
      </c>
      <c r="S111" s="227">
        <v>0.11923742406985302</v>
      </c>
    </row>
    <row r="112" spans="1:19" ht="15" customHeight="1">
      <c r="A112" s="762">
        <v>50</v>
      </c>
      <c r="B112" s="765" t="s">
        <v>354</v>
      </c>
      <c r="C112" s="227">
        <v>0.12710857328760569</v>
      </c>
      <c r="D112" s="227">
        <v>0.12284315501993125</v>
      </c>
      <c r="E112" s="227">
        <v>0.12982276260890929</v>
      </c>
      <c r="F112" s="227">
        <v>0.1286423222192066</v>
      </c>
      <c r="G112" s="227">
        <v>0.12844745929901349</v>
      </c>
      <c r="H112" s="227">
        <v>0.12876105058169274</v>
      </c>
      <c r="I112" s="227">
        <v>0.12254290808170873</v>
      </c>
      <c r="J112" s="227">
        <v>0.1222939029164041</v>
      </c>
      <c r="K112" s="227">
        <v>0.12141269474195507</v>
      </c>
      <c r="L112" s="227">
        <v>0.12078728315397605</v>
      </c>
      <c r="M112" s="227">
        <v>0.11520913526856431</v>
      </c>
      <c r="N112" s="227">
        <v>0.11699560923024771</v>
      </c>
      <c r="O112" s="227">
        <v>0.1133896012085794</v>
      </c>
      <c r="P112" s="227">
        <v>0.12076849467618193</v>
      </c>
      <c r="Q112" s="227">
        <v>0.1147641099647401</v>
      </c>
      <c r="R112" s="227">
        <v>0.11143577288408489</v>
      </c>
      <c r="S112" s="227">
        <v>0.10945073519600912</v>
      </c>
    </row>
    <row r="113" spans="1:19" ht="17.100000000000001" customHeight="1">
      <c r="A113" s="762">
        <v>55</v>
      </c>
      <c r="B113" s="763" t="s">
        <v>355</v>
      </c>
      <c r="C113" s="227">
        <v>3.1906723606152321E-2</v>
      </c>
      <c r="D113" s="227">
        <v>3.2737527159816295E-2</v>
      </c>
      <c r="E113" s="227">
        <v>2.6931568947443311E-2</v>
      </c>
      <c r="F113" s="227">
        <v>2.5542197579254047E-2</v>
      </c>
      <c r="G113" s="227">
        <v>2.5967844463585889E-2</v>
      </c>
      <c r="H113" s="227">
        <v>2.8847861558316833E-2</v>
      </c>
      <c r="I113" s="227">
        <v>2.8108477586067323E-2</v>
      </c>
      <c r="J113" s="227">
        <v>3.1521449479010914E-2</v>
      </c>
      <c r="K113" s="227">
        <v>3.1375489303269631E-2</v>
      </c>
      <c r="L113" s="227">
        <v>3.5627571962164435E-2</v>
      </c>
      <c r="M113" s="227">
        <v>3.124993647822177E-2</v>
      </c>
      <c r="N113" s="227">
        <v>1.9240775738656936E-2</v>
      </c>
      <c r="O113" s="227">
        <v>2.107156191155787E-2</v>
      </c>
      <c r="P113" s="227">
        <v>1.0188595079401003E-2</v>
      </c>
      <c r="Q113" s="227">
        <v>1.4383314806577242E-2</v>
      </c>
      <c r="R113" s="227">
        <v>1.7414088667396611E-2</v>
      </c>
      <c r="S113" s="227">
        <v>1.952069812354593E-2</v>
      </c>
    </row>
    <row r="114" spans="1:19" ht="17.100000000000001" customHeight="1">
      <c r="A114" s="762">
        <v>60</v>
      </c>
      <c r="B114" s="763" t="s">
        <v>356</v>
      </c>
      <c r="C114" s="227">
        <v>7.9604531192213918E-2</v>
      </c>
      <c r="D114" s="227">
        <v>8.0381440406762067E-2</v>
      </c>
      <c r="E114" s="227">
        <v>7.1585184187982473E-2</v>
      </c>
      <c r="F114" s="227">
        <v>7.5408392361960605E-2</v>
      </c>
      <c r="G114" s="227">
        <v>7.7965741984886983E-2</v>
      </c>
      <c r="H114" s="227">
        <v>7.7745019198720094E-2</v>
      </c>
      <c r="I114" s="227">
        <v>7.5184132113964575E-2</v>
      </c>
      <c r="J114" s="227">
        <v>7.3598912198806765E-2</v>
      </c>
      <c r="K114" s="227">
        <v>7.0213397409784953E-2</v>
      </c>
      <c r="L114" s="227">
        <v>6.6035222280653103E-2</v>
      </c>
      <c r="M114" s="227">
        <v>7.6974825250837139E-2</v>
      </c>
      <c r="N114" s="227">
        <v>7.3567199776992248E-2</v>
      </c>
      <c r="O114" s="227">
        <v>7.3046197838308999E-2</v>
      </c>
      <c r="P114" s="227">
        <v>7.4801941953404449E-2</v>
      </c>
      <c r="Q114" s="227">
        <v>7.3949680481443195E-2</v>
      </c>
      <c r="R114" s="227">
        <v>7.2836694892670542E-2</v>
      </c>
      <c r="S114" s="227">
        <v>8.5413906070348503E-2</v>
      </c>
    </row>
    <row r="115" spans="1:19" ht="17.100000000000001" customHeight="1">
      <c r="A115" s="762">
        <v>64</v>
      </c>
      <c r="B115" s="763" t="s">
        <v>357</v>
      </c>
      <c r="C115" s="227">
        <v>1.9163839437862429E-2</v>
      </c>
      <c r="D115" s="227">
        <v>2.1687439074624434E-2</v>
      </c>
      <c r="E115" s="227">
        <v>2.5362598818536444E-2</v>
      </c>
      <c r="F115" s="227">
        <v>2.7823681480508049E-2</v>
      </c>
      <c r="G115" s="227">
        <v>2.8744243383951793E-2</v>
      </c>
      <c r="H115" s="227">
        <v>2.4958466824975857E-2</v>
      </c>
      <c r="I115" s="227">
        <v>2.9459718481148905E-2</v>
      </c>
      <c r="J115" s="227">
        <v>2.8909060610138319E-2</v>
      </c>
      <c r="K115" s="227">
        <v>2.9057413967270133E-2</v>
      </c>
      <c r="L115" s="227">
        <v>3.1222491813848705E-2</v>
      </c>
      <c r="M115" s="227">
        <v>3.1066958615308053E-2</v>
      </c>
      <c r="N115" s="227">
        <v>3.4910065051200624E-2</v>
      </c>
      <c r="O115" s="227">
        <v>3.6494154743222748E-2</v>
      </c>
      <c r="P115" s="227">
        <v>4.7744143858742857E-2</v>
      </c>
      <c r="Q115" s="227">
        <v>4.7769774960907806E-2</v>
      </c>
      <c r="R115" s="227">
        <v>5.0421091339183766E-2</v>
      </c>
      <c r="S115" s="227">
        <v>5.3189351275662405E-2</v>
      </c>
    </row>
    <row r="116" spans="1:19" ht="17.100000000000001" customHeight="1">
      <c r="A116" s="762">
        <v>65</v>
      </c>
      <c r="B116" s="763" t="s">
        <v>358</v>
      </c>
      <c r="C116" s="227">
        <v>2.1439973120236464E-2</v>
      </c>
      <c r="D116" s="227">
        <v>1.8855335298176776E-2</v>
      </c>
      <c r="E116" s="227">
        <v>2.1893044663484733E-2</v>
      </c>
      <c r="F116" s="227">
        <v>2.1107526441071084E-2</v>
      </c>
      <c r="G116" s="227">
        <v>2.2498425619637941E-2</v>
      </c>
      <c r="H116" s="227">
        <v>2.3047208852311468E-2</v>
      </c>
      <c r="I116" s="227">
        <v>2.3809426843414482E-2</v>
      </c>
      <c r="J116" s="227">
        <v>2.651252636499735E-2</v>
      </c>
      <c r="K116" s="227">
        <v>3.0282255020087162E-2</v>
      </c>
      <c r="L116" s="227">
        <v>3.1412575424367324E-2</v>
      </c>
      <c r="M116" s="227">
        <v>3.4534042762636524E-2</v>
      </c>
      <c r="N116" s="227">
        <v>3.4658286781624623E-2</v>
      </c>
      <c r="O116" s="227">
        <v>3.6677965322883477E-2</v>
      </c>
      <c r="P116" s="227">
        <v>4.0347323425182574E-2</v>
      </c>
      <c r="Q116" s="227">
        <v>4.2683325153280022E-2</v>
      </c>
      <c r="R116" s="227">
        <v>4.4323436256559851E-2</v>
      </c>
      <c r="S116" s="227">
        <v>4.6320125413436684E-2</v>
      </c>
    </row>
    <row r="117" spans="1:19" ht="17.100000000000001" customHeight="1">
      <c r="A117" s="762">
        <v>71</v>
      </c>
      <c r="B117" s="763" t="s">
        <v>359</v>
      </c>
      <c r="C117" s="227">
        <v>8.0908884807483719E-2</v>
      </c>
      <c r="D117" s="227">
        <v>8.0866768720831872E-2</v>
      </c>
      <c r="E117" s="227">
        <v>7.8964527197873724E-2</v>
      </c>
      <c r="F117" s="227">
        <v>8.1400463055430625E-2</v>
      </c>
      <c r="G117" s="227">
        <v>8.0941256423697927E-2</v>
      </c>
      <c r="H117" s="227">
        <v>8.0809432647727858E-2</v>
      </c>
      <c r="I117" s="227">
        <v>8.413239916752499E-2</v>
      </c>
      <c r="J117" s="227">
        <v>8.2909327620654366E-2</v>
      </c>
      <c r="K117" s="227">
        <v>8.3590101664542796E-2</v>
      </c>
      <c r="L117" s="227">
        <v>8.8302724657653597E-2</v>
      </c>
      <c r="M117" s="227">
        <v>8.7118824381015328E-2</v>
      </c>
      <c r="N117" s="227">
        <v>8.6024468064990686E-2</v>
      </c>
      <c r="O117" s="227">
        <v>8.386554781430261E-2</v>
      </c>
      <c r="P117" s="227">
        <v>8.439361785735057E-2</v>
      </c>
      <c r="Q117" s="227">
        <v>8.1464327244308854E-2</v>
      </c>
      <c r="R117" s="227">
        <v>7.9842679869920871E-2</v>
      </c>
      <c r="S117" s="227">
        <v>7.263956677146638E-2</v>
      </c>
    </row>
    <row r="118" spans="1:19" ht="17.100000000000001" customHeight="1">
      <c r="A118" s="762">
        <v>75</v>
      </c>
      <c r="B118" s="763" t="s">
        <v>87</v>
      </c>
      <c r="C118" s="227">
        <v>7.9790905657945208E-2</v>
      </c>
      <c r="D118" s="227">
        <v>8.3000591885981884E-2</v>
      </c>
      <c r="E118" s="227">
        <v>8.2471260402998625E-2</v>
      </c>
      <c r="F118" s="227">
        <v>8.0056717813270672E-2</v>
      </c>
      <c r="G118" s="227">
        <v>7.670219153578417E-2</v>
      </c>
      <c r="H118" s="227">
        <v>7.291311549024812E-2</v>
      </c>
      <c r="I118" s="227">
        <v>7.0231928716328149E-2</v>
      </c>
      <c r="J118" s="227">
        <v>6.879972618006483E-2</v>
      </c>
      <c r="K118" s="227">
        <v>6.6130758562162315E-2</v>
      </c>
      <c r="L118" s="227">
        <v>6.3045631552256731E-2</v>
      </c>
      <c r="M118" s="227">
        <v>6.1825438886107691E-2</v>
      </c>
      <c r="N118" s="227">
        <v>5.9786641436091824E-2</v>
      </c>
      <c r="O118" s="227">
        <v>5.7097241537611129E-2</v>
      </c>
      <c r="P118" s="227">
        <v>6.0742584193438698E-2</v>
      </c>
      <c r="Q118" s="227">
        <v>5.9153685589409151E-2</v>
      </c>
      <c r="R118" s="227">
        <v>5.6241858525737334E-2</v>
      </c>
      <c r="S118" s="227">
        <v>5.3949464676410583E-2</v>
      </c>
    </row>
    <row r="119" spans="1:19" ht="17.100000000000001" customHeight="1">
      <c r="A119" s="762">
        <v>80</v>
      </c>
      <c r="B119" s="763" t="s">
        <v>360</v>
      </c>
      <c r="C119" s="227">
        <v>3.3551860469772876E-2</v>
      </c>
      <c r="D119" s="227">
        <v>2.7716627914446065E-2</v>
      </c>
      <c r="E119" s="227">
        <v>2.6942168746806525E-2</v>
      </c>
      <c r="F119" s="227">
        <v>2.6765766896535169E-2</v>
      </c>
      <c r="G119" s="227">
        <v>2.300291195442639E-2</v>
      </c>
      <c r="H119" s="227">
        <v>2.4372427135450233E-2</v>
      </c>
      <c r="I119" s="227">
        <v>2.1861448513455107E-2</v>
      </c>
      <c r="J119" s="227">
        <v>2.0088848314352637E-2</v>
      </c>
      <c r="K119" s="227">
        <v>1.9417268533385983E-2</v>
      </c>
      <c r="L119" s="227">
        <v>1.7680456607928548E-2</v>
      </c>
      <c r="M119" s="227">
        <v>1.8712548816348911E-2</v>
      </c>
      <c r="N119" s="227">
        <v>2.1550747122244474E-2</v>
      </c>
      <c r="O119" s="227">
        <v>2.0774575379716036E-2</v>
      </c>
      <c r="P119" s="227">
        <v>1.9800367183726162E-2</v>
      </c>
      <c r="Q119" s="227">
        <v>2.148124596329401E-2</v>
      </c>
      <c r="R119" s="227">
        <v>2.1632994101412076E-2</v>
      </c>
      <c r="S119" s="227">
        <v>1.8802320437927494E-2</v>
      </c>
    </row>
    <row r="120" spans="1:19" ht="17.100000000000001" customHeight="1">
      <c r="A120" s="762">
        <v>85</v>
      </c>
      <c r="B120" s="763" t="s">
        <v>361</v>
      </c>
      <c r="C120" s="227">
        <v>1.629679109186748E-2</v>
      </c>
      <c r="D120" s="227">
        <v>1.5350089606854734E-2</v>
      </c>
      <c r="E120" s="227">
        <v>1.5121739852755039E-2</v>
      </c>
      <c r="F120" s="227">
        <v>1.4769339580935964E-2</v>
      </c>
      <c r="G120" s="227">
        <v>1.4771659235425373E-2</v>
      </c>
      <c r="H120" s="227">
        <v>1.419514384126782E-2</v>
      </c>
      <c r="I120" s="227">
        <v>1.3942025255168855E-2</v>
      </c>
      <c r="J120" s="227">
        <v>1.3484373855682217E-2</v>
      </c>
      <c r="K120" s="227">
        <v>1.3079056947294219E-2</v>
      </c>
      <c r="L120" s="227">
        <v>1.2969195195541334E-2</v>
      </c>
      <c r="M120" s="227">
        <v>1.312628644452145E-2</v>
      </c>
      <c r="N120" s="227">
        <v>1.2833372990753041E-2</v>
      </c>
      <c r="O120" s="227">
        <v>1.2460813818417462E-2</v>
      </c>
      <c r="P120" s="227">
        <v>1.570808339909786E-2</v>
      </c>
      <c r="Q120" s="227">
        <v>1.3439672730956873E-2</v>
      </c>
      <c r="R120" s="227">
        <v>1.3628779822065836E-2</v>
      </c>
      <c r="S120" s="227">
        <v>1.2342265234295982E-2</v>
      </c>
    </row>
    <row r="121" spans="1:19" ht="17.100000000000001" customHeight="1">
      <c r="A121" s="762">
        <v>91</v>
      </c>
      <c r="B121" s="763" t="s">
        <v>362</v>
      </c>
      <c r="C121" s="227">
        <v>1.5841179983909111E-2</v>
      </c>
      <c r="D121" s="227">
        <v>1.4651135015735504E-2</v>
      </c>
      <c r="E121" s="227">
        <v>1.5340477400378553E-2</v>
      </c>
      <c r="F121" s="227">
        <v>1.4220352721614399E-2</v>
      </c>
      <c r="G121" s="227">
        <v>1.3710850692661048E-2</v>
      </c>
      <c r="H121" s="227">
        <v>1.3617883016922908E-2</v>
      </c>
      <c r="I121" s="227">
        <v>1.4454173455693137E-2</v>
      </c>
      <c r="J121" s="227">
        <v>1.4439554016489968E-2</v>
      </c>
      <c r="K121" s="227">
        <v>1.401960560220231E-2</v>
      </c>
      <c r="L121" s="227">
        <v>1.3908437520483288E-2</v>
      </c>
      <c r="M121" s="227">
        <v>1.3540699340384318E-2</v>
      </c>
      <c r="N121" s="227">
        <v>1.657329666436291E-2</v>
      </c>
      <c r="O121" s="227">
        <v>1.3520244941198538E-2</v>
      </c>
      <c r="P121" s="227">
        <v>1.3416215780727407E-2</v>
      </c>
      <c r="Q121" s="227">
        <v>1.1065823183455819E-2</v>
      </c>
      <c r="R121" s="227">
        <v>1.0332588029059739E-2</v>
      </c>
      <c r="S121" s="227">
        <v>8.8821505815067179E-3</v>
      </c>
    </row>
    <row r="122" spans="1:19" ht="17.100000000000001" customHeight="1" thickBot="1">
      <c r="A122" s="766"/>
      <c r="B122" s="767" t="s">
        <v>4</v>
      </c>
      <c r="C122" s="228">
        <v>0.99999999999999978</v>
      </c>
      <c r="D122" s="228">
        <v>0.99999999999999978</v>
      </c>
      <c r="E122" s="228">
        <v>0.99999999999999989</v>
      </c>
      <c r="F122" s="228">
        <v>0.99999999999999967</v>
      </c>
      <c r="G122" s="228">
        <v>1</v>
      </c>
      <c r="H122" s="228">
        <v>1.0000000000000002</v>
      </c>
      <c r="I122" s="228">
        <v>1.0000000000000002</v>
      </c>
      <c r="J122" s="228">
        <v>1</v>
      </c>
      <c r="K122" s="228">
        <v>0.99999999999999978</v>
      </c>
      <c r="L122" s="228">
        <v>0.99999999999999989</v>
      </c>
      <c r="M122" s="228">
        <v>1</v>
      </c>
      <c r="N122" s="228">
        <v>0.99999999999999978</v>
      </c>
      <c r="O122" s="228">
        <v>1.0000000000000002</v>
      </c>
      <c r="P122" s="228">
        <v>1</v>
      </c>
      <c r="Q122" s="228">
        <v>0.99999999999999978</v>
      </c>
      <c r="R122" s="228">
        <v>1.0000000000000002</v>
      </c>
      <c r="S122" s="228">
        <v>0.99999999999999978</v>
      </c>
    </row>
    <row r="123" spans="1:19" ht="17.100000000000001" customHeight="1" thickTop="1">
      <c r="B123" s="744" t="s">
        <v>434</v>
      </c>
    </row>
    <row r="124" spans="1:19" ht="17.100000000000001" customHeight="1">
      <c r="B124" s="744" t="s">
        <v>306</v>
      </c>
    </row>
    <row r="125" spans="1:19" ht="17.100000000000001" customHeight="1"/>
    <row r="126" spans="1:19" ht="17.100000000000001" customHeight="1"/>
    <row r="127" spans="1:19" ht="17.100000000000001" customHeight="1"/>
    <row r="128" spans="1:19" ht="17.100000000000001" hidden="1" customHeight="1"/>
    <row r="129" spans="1:19" ht="17.100000000000001" hidden="1" customHeight="1"/>
    <row r="130" spans="1:19" ht="30.6" customHeight="1">
      <c r="A130" s="805" t="s">
        <v>321</v>
      </c>
      <c r="B130" s="805"/>
      <c r="C130" s="805"/>
      <c r="D130" s="805"/>
      <c r="E130" s="805"/>
      <c r="F130" s="805"/>
      <c r="G130" s="805"/>
      <c r="H130" s="805"/>
      <c r="I130" s="805"/>
      <c r="J130" s="805"/>
      <c r="K130" s="805"/>
      <c r="L130" s="805"/>
      <c r="M130" s="805"/>
      <c r="N130" s="805"/>
      <c r="O130" s="805"/>
      <c r="P130" s="805"/>
      <c r="Q130" s="805"/>
      <c r="R130" s="805"/>
      <c r="S130" s="805"/>
    </row>
    <row r="131" spans="1:19" ht="17.100000000000001" customHeight="1"/>
    <row r="132" spans="1:19" ht="17.100000000000001" customHeight="1"/>
    <row r="133" spans="1:19" ht="17.100000000000001" customHeight="1">
      <c r="A133" s="807" t="s">
        <v>399</v>
      </c>
      <c r="B133" s="809" t="s">
        <v>365</v>
      </c>
      <c r="C133" s="747"/>
      <c r="D133" s="747"/>
      <c r="E133" s="747"/>
      <c r="F133" s="747"/>
      <c r="G133" s="747"/>
      <c r="H133" s="747"/>
      <c r="I133" s="747"/>
      <c r="J133" s="747"/>
      <c r="K133" s="747"/>
      <c r="L133" s="747"/>
      <c r="M133" s="747"/>
      <c r="N133" s="747"/>
      <c r="O133" s="747"/>
      <c r="P133" s="747"/>
      <c r="Q133" s="747"/>
      <c r="R133" s="747"/>
      <c r="S133" s="747"/>
    </row>
    <row r="134" spans="1:19" ht="23.25" customHeight="1" thickBot="1">
      <c r="A134" s="808"/>
      <c r="B134" s="810"/>
      <c r="C134" s="770">
        <v>2007</v>
      </c>
      <c r="D134" s="770">
        <v>2008</v>
      </c>
      <c r="E134" s="770">
        <v>2009</v>
      </c>
      <c r="F134" s="770">
        <v>2010</v>
      </c>
      <c r="G134" s="770">
        <v>2011</v>
      </c>
      <c r="H134" s="770">
        <v>2012</v>
      </c>
      <c r="I134" s="770">
        <v>2013</v>
      </c>
      <c r="J134" s="770" t="s">
        <v>342</v>
      </c>
      <c r="K134" s="770" t="s">
        <v>343</v>
      </c>
      <c r="L134" s="770" t="s">
        <v>344</v>
      </c>
      <c r="M134" s="770">
        <v>2017</v>
      </c>
      <c r="N134" s="770">
        <v>2018</v>
      </c>
      <c r="O134" s="770">
        <v>2019</v>
      </c>
      <c r="P134" s="770">
        <v>2020</v>
      </c>
      <c r="Q134" s="770">
        <v>2021</v>
      </c>
      <c r="R134" s="770">
        <v>2022</v>
      </c>
      <c r="S134" s="770">
        <v>2023</v>
      </c>
    </row>
    <row r="135" spans="1:19" ht="17.100000000000001" customHeight="1" thickTop="1">
      <c r="A135" s="762">
        <v>1</v>
      </c>
      <c r="B135" s="763" t="s">
        <v>51</v>
      </c>
      <c r="C135" s="227"/>
      <c r="D135" s="227">
        <v>9.3962601007982566E-2</v>
      </c>
      <c r="E135" s="227">
        <v>-0.47494511047542248</v>
      </c>
      <c r="F135" s="227">
        <v>0.2835567692381516</v>
      </c>
      <c r="G135" s="227">
        <v>0.22001040841755456</v>
      </c>
      <c r="H135" s="227">
        <v>0.22453059447721654</v>
      </c>
      <c r="I135" s="227">
        <v>-0.85825600589773454</v>
      </c>
      <c r="J135" s="227">
        <v>4.574018811087896E-2</v>
      </c>
      <c r="K135" s="227">
        <v>-0.26144141599742282</v>
      </c>
      <c r="L135" s="227">
        <v>4.3701421477075793E-2</v>
      </c>
      <c r="M135" s="227">
        <v>2.9816824765147715E-2</v>
      </c>
      <c r="N135" s="227">
        <v>0.58932155969967737</v>
      </c>
      <c r="O135" s="227">
        <v>0.23764128789223868</v>
      </c>
      <c r="P135" s="227">
        <v>4.7651523581615597E-2</v>
      </c>
      <c r="Q135" s="227">
        <v>-5.0577095778280366E-2</v>
      </c>
      <c r="R135" s="227">
        <v>0.16041777034098081</v>
      </c>
      <c r="S135" s="227">
        <v>0.13892969924034507</v>
      </c>
    </row>
    <row r="136" spans="1:19" ht="17.100000000000001" customHeight="1">
      <c r="A136" s="762">
        <v>3</v>
      </c>
      <c r="B136" s="763" t="s">
        <v>345</v>
      </c>
      <c r="C136" s="227"/>
      <c r="D136" s="227">
        <v>1.5112174090760334E-2</v>
      </c>
      <c r="E136" s="227">
        <v>-1.3113132509244117E-2</v>
      </c>
      <c r="F136" s="227">
        <v>3.6553857650647394</v>
      </c>
      <c r="G136" s="227">
        <v>0.27350784748861678</v>
      </c>
      <c r="H136" s="227">
        <v>2.8410420837940743E-2</v>
      </c>
      <c r="I136" s="227">
        <v>5.6282961079274628E-2</v>
      </c>
      <c r="J136" s="227">
        <v>7.0277623591810487E-2</v>
      </c>
      <c r="K136" s="227">
        <v>4.8805588696878011E-2</v>
      </c>
      <c r="L136" s="227">
        <v>4.8596380148424538E-2</v>
      </c>
      <c r="M136" s="227">
        <v>4.2093863606471438E-2</v>
      </c>
      <c r="N136" s="227">
        <v>-0.47864996394791282</v>
      </c>
      <c r="O136" s="227">
        <v>2.9899389682728972E-2</v>
      </c>
      <c r="P136" s="227">
        <v>-4.1084185792292912E-3</v>
      </c>
      <c r="Q136" s="227">
        <v>-6.3917778808707734E-2</v>
      </c>
      <c r="R136" s="227">
        <v>7.8259467700087987E-2</v>
      </c>
      <c r="S136" s="227">
        <v>0.19102968114929661</v>
      </c>
    </row>
    <row r="137" spans="1:19" ht="17.100000000000001" customHeight="1">
      <c r="A137" s="762">
        <v>2</v>
      </c>
      <c r="B137" s="763" t="s">
        <v>53</v>
      </c>
      <c r="C137" s="227"/>
      <c r="D137" s="227">
        <v>1.80224683614063E-3</v>
      </c>
      <c r="E137" s="227">
        <v>-0.12826704007133863</v>
      </c>
      <c r="F137" s="227">
        <v>-7.6376786284598153E-2</v>
      </c>
      <c r="G137" s="227">
        <v>-3.7793439981389315E-2</v>
      </c>
      <c r="H137" s="227">
        <v>-5.6101921334440821E-2</v>
      </c>
      <c r="I137" s="227">
        <v>4.0532344591134445E-2</v>
      </c>
      <c r="J137" s="227">
        <v>2.3721773908554601E-2</v>
      </c>
      <c r="K137" s="227">
        <v>6.0649835103207617E-3</v>
      </c>
      <c r="L137" s="227">
        <v>3.270558906608257E-3</v>
      </c>
      <c r="M137" s="227">
        <v>7.8719790261442355E-3</v>
      </c>
      <c r="N137" s="227">
        <v>-1.2555837741732252E-2</v>
      </c>
      <c r="O137" s="227">
        <v>2.1746121968006299E-3</v>
      </c>
      <c r="P137" s="227">
        <v>-3.6206485358424097E-3</v>
      </c>
      <c r="Q137" s="227">
        <v>5.4508814000831371E-3</v>
      </c>
      <c r="R137" s="227">
        <v>-0.11523643321467561</v>
      </c>
      <c r="S137" s="227">
        <v>-3.0823968627643138E-3</v>
      </c>
    </row>
    <row r="138" spans="1:19" ht="17.100000000000001" customHeight="1">
      <c r="A138" s="762">
        <v>10</v>
      </c>
      <c r="B138" s="763" t="s">
        <v>346</v>
      </c>
      <c r="C138" s="227"/>
      <c r="D138" s="227">
        <v>2.7142643908595707E-2</v>
      </c>
      <c r="E138" s="227">
        <v>-5.6331465795441474E-2</v>
      </c>
      <c r="F138" s="227">
        <v>-1.6010820555523535</v>
      </c>
      <c r="G138" s="227">
        <v>2.5120293170864512E-2</v>
      </c>
      <c r="H138" s="227">
        <v>0.24064366809656043</v>
      </c>
      <c r="I138" s="227">
        <v>1.6892455650628491</v>
      </c>
      <c r="J138" s="227">
        <v>0.24596332079258543</v>
      </c>
      <c r="K138" s="227">
        <v>0.35537789222017296</v>
      </c>
      <c r="L138" s="227">
        <v>5.6184508107452132E-2</v>
      </c>
      <c r="M138" s="227">
        <v>0.1614947898051918</v>
      </c>
      <c r="N138" s="227">
        <v>-0.15169629964751671</v>
      </c>
      <c r="O138" s="227">
        <v>0.12336854806555721</v>
      </c>
      <c r="P138" s="227">
        <v>0.45567109708585696</v>
      </c>
      <c r="Q138" s="227">
        <v>0.23121073685251459</v>
      </c>
      <c r="R138" s="227">
        <v>0.15064991326514049</v>
      </c>
      <c r="S138" s="227">
        <v>8.299520882775159E-2</v>
      </c>
    </row>
    <row r="139" spans="1:19" ht="17.100000000000001" customHeight="1">
      <c r="A139" s="762">
        <v>15</v>
      </c>
      <c r="B139" s="763" t="s">
        <v>347</v>
      </c>
      <c r="C139" s="227"/>
      <c r="D139" s="227">
        <v>3.5806450184208749E-2</v>
      </c>
      <c r="E139" s="227">
        <v>2.779921800615695E-2</v>
      </c>
      <c r="F139" s="227">
        <v>-0.27195149100322141</v>
      </c>
      <c r="G139" s="227">
        <v>-4.9229228311203625E-2</v>
      </c>
      <c r="H139" s="227">
        <v>3.7019121368603677E-2</v>
      </c>
      <c r="I139" s="227">
        <v>-5.5144902293262139E-2</v>
      </c>
      <c r="J139" s="227">
        <v>3.5675563362066696E-2</v>
      </c>
      <c r="K139" s="227">
        <v>4.5931683118689476E-2</v>
      </c>
      <c r="L139" s="227">
        <v>4.9465472094163236E-2</v>
      </c>
      <c r="M139" s="227">
        <v>3.5472357936437049E-2</v>
      </c>
      <c r="N139" s="227">
        <v>0.10007246885133803</v>
      </c>
      <c r="O139" s="227">
        <v>3.1522440241905973E-2</v>
      </c>
      <c r="P139" s="227">
        <v>6.4456753441253581E-2</v>
      </c>
      <c r="Q139" s="227">
        <v>0.1265841791801689</v>
      </c>
      <c r="R139" s="227">
        <v>7.5408510063391998E-2</v>
      </c>
      <c r="S139" s="227">
        <v>1.7892064771415944E-2</v>
      </c>
    </row>
    <row r="140" spans="1:19" ht="17.100000000000001" customHeight="1">
      <c r="A140" s="762">
        <v>17</v>
      </c>
      <c r="B140" s="763" t="s">
        <v>348</v>
      </c>
      <c r="C140" s="227"/>
      <c r="D140" s="227">
        <v>1.3591088796092588E-3</v>
      </c>
      <c r="E140" s="227">
        <v>8.7546097838462886E-2</v>
      </c>
      <c r="F140" s="227">
        <v>0.30695198774634364</v>
      </c>
      <c r="G140" s="227">
        <v>-3.7857925257566635E-3</v>
      </c>
      <c r="H140" s="227">
        <v>7.4692146796773422E-3</v>
      </c>
      <c r="I140" s="227">
        <v>1.4416808997679565E-2</v>
      </c>
      <c r="J140" s="227">
        <v>5.37875413050654E-3</v>
      </c>
      <c r="K140" s="227">
        <v>-2.5183757389605384E-3</v>
      </c>
      <c r="L140" s="227">
        <v>1.6904391686290252E-2</v>
      </c>
      <c r="M140" s="227">
        <v>1.9497836978338019E-2</v>
      </c>
      <c r="N140" s="227">
        <v>3.3790277418808801E-2</v>
      </c>
      <c r="O140" s="227">
        <v>1.3917527015199768E-2</v>
      </c>
      <c r="P140" s="227">
        <v>1.7327509510192858E-2</v>
      </c>
      <c r="Q140" s="227">
        <v>4.2297956137587071E-2</v>
      </c>
      <c r="R140" s="227">
        <v>3.2078382881739552E-2</v>
      </c>
      <c r="S140" s="227">
        <v>-2.5724929238216492E-2</v>
      </c>
    </row>
    <row r="141" spans="1:19" ht="17.100000000000001" customHeight="1">
      <c r="A141" s="762">
        <v>20</v>
      </c>
      <c r="B141" s="763" t="s">
        <v>349</v>
      </c>
      <c r="C141" s="227"/>
      <c r="D141" s="227">
        <v>-9.4831864154690283E-3</v>
      </c>
      <c r="E141" s="227">
        <v>-1.280736675648477E-2</v>
      </c>
      <c r="F141" s="227">
        <v>-0.5206165317214243</v>
      </c>
      <c r="G141" s="227">
        <v>-3.6928346241296144E-2</v>
      </c>
      <c r="H141" s="227">
        <v>2.6225907729656344E-3</v>
      </c>
      <c r="I141" s="227">
        <v>1.5019882266912594E-2</v>
      </c>
      <c r="J141" s="227">
        <v>6.6646976696173917E-3</v>
      </c>
      <c r="K141" s="227">
        <v>2.202975811838746E-2</v>
      </c>
      <c r="L141" s="227">
        <v>2.025327218157387E-2</v>
      </c>
      <c r="M141" s="227">
        <v>-5.1963009355789928E-3</v>
      </c>
      <c r="N141" s="227">
        <v>3.2795870118830256E-2</v>
      </c>
      <c r="O141" s="227">
        <v>5.010953935381395E-3</v>
      </c>
      <c r="P141" s="227">
        <v>1.402338848600938E-2</v>
      </c>
      <c r="Q141" s="227">
        <v>3.8613286432350605E-3</v>
      </c>
      <c r="R141" s="227">
        <v>4.9927492195550087E-2</v>
      </c>
      <c r="S141" s="227">
        <v>-1.6834536956143821E-2</v>
      </c>
    </row>
    <row r="142" spans="1:19" ht="17.100000000000001" customHeight="1">
      <c r="A142" s="762">
        <v>26</v>
      </c>
      <c r="B142" s="763" t="s">
        <v>55</v>
      </c>
      <c r="C142" s="227"/>
      <c r="D142" s="227">
        <v>7.4002564511731726E-3</v>
      </c>
      <c r="E142" s="227">
        <v>1.0378156629273754E-2</v>
      </c>
      <c r="F142" s="227">
        <v>-6.4114695066212438E-2</v>
      </c>
      <c r="G142" s="227">
        <v>1.1948108582461507E-2</v>
      </c>
      <c r="H142" s="227">
        <v>3.3744667745636376E-3</v>
      </c>
      <c r="I142" s="227">
        <v>-1.1890784923778942E-2</v>
      </c>
      <c r="J142" s="227">
        <v>3.8909551704182275E-3</v>
      </c>
      <c r="K142" s="227">
        <v>4.347956662706794E-3</v>
      </c>
      <c r="L142" s="227">
        <v>5.1955712485500776E-3</v>
      </c>
      <c r="M142" s="227">
        <v>1.2657784874877219E-2</v>
      </c>
      <c r="N142" s="227">
        <v>3.8827683649442314E-2</v>
      </c>
      <c r="O142" s="227">
        <v>4.7982653756257262E-3</v>
      </c>
      <c r="P142" s="227">
        <v>9.3864583829770809E-3</v>
      </c>
      <c r="Q142" s="227">
        <v>3.7676872256509645E-3</v>
      </c>
      <c r="R142" s="227">
        <v>1.2878876946399226E-3</v>
      </c>
      <c r="S142" s="227">
        <v>5.6565194144749123E-3</v>
      </c>
    </row>
    <row r="143" spans="1:19" ht="17.100000000000001" customHeight="1">
      <c r="A143" s="762">
        <v>28</v>
      </c>
      <c r="B143" s="763" t="s">
        <v>350</v>
      </c>
      <c r="C143" s="227"/>
      <c r="D143" s="227">
        <v>6.6422091178967621E-2</v>
      </c>
      <c r="E143" s="227">
        <v>0.11444843242299493</v>
      </c>
      <c r="F143" s="227">
        <v>0.98955609213526907</v>
      </c>
      <c r="G143" s="227">
        <v>0.11194454651400416</v>
      </c>
      <c r="H143" s="227">
        <v>5.6948951172244994E-3</v>
      </c>
      <c r="I143" s="227">
        <v>-5.9279187941706162E-2</v>
      </c>
      <c r="J143" s="227">
        <v>8.3860331916118108E-3</v>
      </c>
      <c r="K143" s="227">
        <v>3.1826280299499778E-2</v>
      </c>
      <c r="L143" s="227">
        <v>1.576009231676774E-2</v>
      </c>
      <c r="M143" s="227">
        <v>1.4577754548900328E-2</v>
      </c>
      <c r="N143" s="227">
        <v>7.8909180858164632E-2</v>
      </c>
      <c r="O143" s="227">
        <v>1.3975635608716759E-2</v>
      </c>
      <c r="P143" s="227">
        <v>-1.7736774091044367E-4</v>
      </c>
      <c r="Q143" s="227">
        <v>5.6724750017515665E-3</v>
      </c>
      <c r="R143" s="227">
        <v>8.2382623131036104E-3</v>
      </c>
      <c r="S143" s="227">
        <v>5.521468484603575E-3</v>
      </c>
    </row>
    <row r="144" spans="1:19" ht="17.100000000000001" customHeight="1">
      <c r="A144" s="762">
        <v>29</v>
      </c>
      <c r="B144" s="763" t="s">
        <v>351</v>
      </c>
      <c r="C144" s="227"/>
      <c r="D144" s="227">
        <v>-1.6132029474843254E-2</v>
      </c>
      <c r="E144" s="227">
        <v>2.3695981369844746E-2</v>
      </c>
      <c r="F144" s="227">
        <v>0.40256713150471068</v>
      </c>
      <c r="G144" s="227">
        <v>-1.3856864380236207E-2</v>
      </c>
      <c r="H144" s="227">
        <v>6.1054352932655379E-4</v>
      </c>
      <c r="I144" s="227">
        <v>1.1397097289356898E-3</v>
      </c>
      <c r="J144" s="227">
        <v>7.2531753141811747E-4</v>
      </c>
      <c r="K144" s="227">
        <v>1.3256562299276892E-3</v>
      </c>
      <c r="L144" s="227">
        <v>7.3040639897711107E-4</v>
      </c>
      <c r="M144" s="227">
        <v>6.3798764019150833E-4</v>
      </c>
      <c r="N144" s="227">
        <v>3.2204722374464118E-3</v>
      </c>
      <c r="O144" s="227">
        <v>5.3012262766439003E-4</v>
      </c>
      <c r="P144" s="227">
        <v>-2.4639901888593493E-5</v>
      </c>
      <c r="Q144" s="227">
        <v>3.2856812718754972E-4</v>
      </c>
      <c r="R144" s="227">
        <v>7.624282613704389E-3</v>
      </c>
      <c r="S144" s="227">
        <v>2.5867340213277098E-3</v>
      </c>
    </row>
    <row r="145" spans="1:19" ht="17.100000000000001" customHeight="1">
      <c r="A145" s="762">
        <v>36</v>
      </c>
      <c r="B145" s="763" t="s">
        <v>352</v>
      </c>
      <c r="C145" s="227"/>
      <c r="D145" s="227">
        <v>9.2615424644821257E-3</v>
      </c>
      <c r="E145" s="227">
        <v>6.1081123812392703E-2</v>
      </c>
      <c r="F145" s="227">
        <v>8.4798929160732506E-2</v>
      </c>
      <c r="G145" s="227">
        <v>1.8978532694976204E-2</v>
      </c>
      <c r="H145" s="227">
        <v>4.126948778721197E-3</v>
      </c>
      <c r="I145" s="227">
        <v>7.1804275238013932E-4</v>
      </c>
      <c r="J145" s="227">
        <v>5.7778989326330056E-3</v>
      </c>
      <c r="K145" s="227">
        <v>1.3915167207836218E-2</v>
      </c>
      <c r="L145" s="227">
        <v>1.8253755516700387E-2</v>
      </c>
      <c r="M145" s="227">
        <v>9.2762002781371627E-3</v>
      </c>
      <c r="N145" s="227">
        <v>0.16889706223878209</v>
      </c>
      <c r="O145" s="227">
        <v>4.7206972079436721E-3</v>
      </c>
      <c r="P145" s="227">
        <v>1.8711090229486391E-2</v>
      </c>
      <c r="Q145" s="227">
        <v>3.3108575596396805E-3</v>
      </c>
      <c r="R145" s="227">
        <v>2.2717626765608536E-2</v>
      </c>
      <c r="S145" s="227">
        <v>-4.7431063497940535E-3</v>
      </c>
    </row>
    <row r="146" spans="1:19" ht="17.100000000000001" customHeight="1">
      <c r="A146" s="762">
        <v>40</v>
      </c>
      <c r="B146" s="763" t="s">
        <v>353</v>
      </c>
      <c r="C146" s="227"/>
      <c r="D146" s="227">
        <v>1.1915573190828168E-2</v>
      </c>
      <c r="E146" s="227">
        <v>2.7642155482503592E-3</v>
      </c>
      <c r="F146" s="227">
        <v>-0.41483395995808503</v>
      </c>
      <c r="G146" s="227">
        <v>-1.3482297263425118E-2</v>
      </c>
      <c r="H146" s="227">
        <v>2.1621855444862375E-2</v>
      </c>
      <c r="I146" s="227">
        <v>5.0109755091677775E-2</v>
      </c>
      <c r="J146" s="227">
        <v>1.5161512281935444E-2</v>
      </c>
      <c r="K146" s="227">
        <v>3.6751019125453817E-2</v>
      </c>
      <c r="L146" s="227">
        <v>2.4559302541547041E-2</v>
      </c>
      <c r="M146" s="227">
        <v>-2.2709060981345622E-2</v>
      </c>
      <c r="N146" s="227">
        <v>5.7983411718052352E-2</v>
      </c>
      <c r="O146" s="227">
        <v>8.2180599886012735E-3</v>
      </c>
      <c r="P146" s="227">
        <v>1.3981151764070801E-4</v>
      </c>
      <c r="Q146" s="227">
        <v>6.0951278998461573E-3</v>
      </c>
      <c r="R146" s="227">
        <v>-4.7431644622444539E-3</v>
      </c>
      <c r="S146" s="227">
        <v>3.2778518555464219E-3</v>
      </c>
    </row>
    <row r="147" spans="1:19">
      <c r="A147" s="762">
        <v>45</v>
      </c>
      <c r="B147" s="763" t="s">
        <v>225</v>
      </c>
      <c r="C147" s="227"/>
      <c r="D147" s="227">
        <v>0.38069443368946632</v>
      </c>
      <c r="E147" s="227">
        <v>0.7187906589418499</v>
      </c>
      <c r="F147" s="227">
        <v>-1.5627485281976878</v>
      </c>
      <c r="G147" s="227">
        <v>0.24099451368011707</v>
      </c>
      <c r="H147" s="227">
        <v>9.9484497843374084E-2</v>
      </c>
      <c r="I147" s="227">
        <v>-8.7696987880217389E-2</v>
      </c>
      <c r="J147" s="227">
        <v>8.6929277998132215E-2</v>
      </c>
      <c r="K147" s="227">
        <v>0.41436391138068229</v>
      </c>
      <c r="L147" s="227">
        <v>0.15158675340426001</v>
      </c>
      <c r="M147" s="227">
        <v>0.15485382248535801</v>
      </c>
      <c r="N147" s="227">
        <v>0.85537334884282124</v>
      </c>
      <c r="O147" s="227">
        <v>0.19615571079583455</v>
      </c>
      <c r="P147" s="227">
        <v>0.11849152004807291</v>
      </c>
      <c r="Q147" s="227">
        <v>0.32885242969819661</v>
      </c>
      <c r="R147" s="227">
        <v>0.10621423835530375</v>
      </c>
      <c r="S147" s="227">
        <v>6.1252699434777236E-2</v>
      </c>
    </row>
    <row r="148" spans="1:19" ht="26.4">
      <c r="A148" s="762">
        <v>50</v>
      </c>
      <c r="B148" s="765" t="s">
        <v>354</v>
      </c>
      <c r="C148" s="227"/>
      <c r="D148" s="227">
        <v>5.2904858539313357E-2</v>
      </c>
      <c r="E148" s="227">
        <v>-0.14617957629687137</v>
      </c>
      <c r="F148" s="227">
        <v>0.76976145564875065</v>
      </c>
      <c r="G148" s="227">
        <v>0.11276395002847148</v>
      </c>
      <c r="H148" s="227">
        <v>0.13854899234694684</v>
      </c>
      <c r="I148" s="227">
        <v>-0.19046869178500758</v>
      </c>
      <c r="J148" s="227">
        <v>0.11444417705896438</v>
      </c>
      <c r="K148" s="227">
        <v>7.8154710560596641E-2</v>
      </c>
      <c r="L148" s="227">
        <v>0.10406164232281542</v>
      </c>
      <c r="M148" s="227">
        <v>-1.7452609491582834E-2</v>
      </c>
      <c r="N148" s="227">
        <v>0.31311769957742475</v>
      </c>
      <c r="O148" s="227">
        <v>4.8031970196976123E-2</v>
      </c>
      <c r="P148" s="227">
        <v>3.5368726618148563E-2</v>
      </c>
      <c r="Q148" s="227">
        <v>1.9475973042674719E-2</v>
      </c>
      <c r="R148" s="227">
        <v>2.8504311329453892E-2</v>
      </c>
      <c r="S148" s="227">
        <v>5.9231519427506062E-2</v>
      </c>
    </row>
    <row r="149" spans="1:19" ht="17.100000000000001" customHeight="1">
      <c r="A149" s="762">
        <v>55</v>
      </c>
      <c r="B149" s="763" t="s">
        <v>355</v>
      </c>
      <c r="C149" s="227"/>
      <c r="D149" s="227">
        <v>4.6359868887391235E-2</v>
      </c>
      <c r="E149" s="227">
        <v>0.25652299307488469</v>
      </c>
      <c r="F149" s="227">
        <v>0.78013563182260559</v>
      </c>
      <c r="G149" s="227">
        <v>6.0225962168998795E-2</v>
      </c>
      <c r="H149" s="227">
        <v>0.11874015500895123</v>
      </c>
      <c r="I149" s="227">
        <v>-9.1109589370135576E-3</v>
      </c>
      <c r="J149" s="227">
        <v>0.13911316825311215</v>
      </c>
      <c r="K149" s="227">
        <v>2.4210391252207423E-2</v>
      </c>
      <c r="L149" s="227">
        <v>0.14934277760281858</v>
      </c>
      <c r="M149" s="227">
        <v>-7.2860742039742729E-2</v>
      </c>
      <c r="N149" s="227">
        <v>-1.299144914775048</v>
      </c>
      <c r="O149" s="227">
        <v>5.4253919363510046E-2</v>
      </c>
      <c r="P149" s="227">
        <v>0.1361428248470572</v>
      </c>
      <c r="Q149" s="227">
        <v>8.0952504977084574E-2</v>
      </c>
      <c r="R149" s="227">
        <v>9.2931231260971289E-2</v>
      </c>
      <c r="S149" s="227">
        <v>7.2815542576037631E-2</v>
      </c>
    </row>
    <row r="150" spans="1:19" ht="17.100000000000001" customHeight="1">
      <c r="A150" s="762">
        <v>60</v>
      </c>
      <c r="B150" s="763" t="s">
        <v>356</v>
      </c>
      <c r="C150" s="227"/>
      <c r="D150" s="227">
        <v>9.3120098980383537E-2</v>
      </c>
      <c r="E150" s="227">
        <v>0.41942526818232623</v>
      </c>
      <c r="F150" s="227">
        <v>-2.0010470837497385</v>
      </c>
      <c r="G150" s="227">
        <v>0.28379359512101526</v>
      </c>
      <c r="H150" s="227">
        <v>7.0855727638036187E-2</v>
      </c>
      <c r="I150" s="227">
        <v>-5.372693151627516E-2</v>
      </c>
      <c r="J150" s="227">
        <v>2.3625885564923794E-2</v>
      </c>
      <c r="K150" s="227">
        <v>-9.597950619193972E-2</v>
      </c>
      <c r="L150" s="227">
        <v>-4.570344371587947E-2</v>
      </c>
      <c r="M150" s="227">
        <v>0.33714483989016408</v>
      </c>
      <c r="N150" s="227">
        <v>-0.30052760674400725</v>
      </c>
      <c r="O150" s="227">
        <v>6.3603220379529951E-2</v>
      </c>
      <c r="P150" s="227">
        <v>5.4481803052263002E-2</v>
      </c>
      <c r="Q150" s="227">
        <v>6.0424496513984835E-2</v>
      </c>
      <c r="R150" s="227">
        <v>4.5104671564075716E-2</v>
      </c>
      <c r="S150" s="227">
        <v>0.40360317053217837</v>
      </c>
    </row>
    <row r="151" spans="1:19" ht="17.100000000000001" customHeight="1">
      <c r="A151" s="762">
        <v>64</v>
      </c>
      <c r="B151" s="763" t="s">
        <v>357</v>
      </c>
      <c r="C151" s="227"/>
      <c r="D151" s="227">
        <v>6.3065856973713294E-2</v>
      </c>
      <c r="E151" s="227">
        <v>-0.11996830585494606</v>
      </c>
      <c r="F151" s="227">
        <v>-1.3088360916903312</v>
      </c>
      <c r="G151" s="227">
        <v>0.10283551294134399</v>
      </c>
      <c r="H151" s="227">
        <v>-9.3204768386581274E-2</v>
      </c>
      <c r="I151" s="227">
        <v>0.25604570976472846</v>
      </c>
      <c r="J151" s="227">
        <v>1.1549929431528506E-2</v>
      </c>
      <c r="K151" s="227">
        <v>3.6339991866722487E-2</v>
      </c>
      <c r="L151" s="227">
        <v>8.9124064361288224E-2</v>
      </c>
      <c r="M151" s="227">
        <v>2.7368005860668749E-2</v>
      </c>
      <c r="N151" s="227">
        <v>0.45681269772305638</v>
      </c>
      <c r="O151" s="227">
        <v>6.5205224978881149E-2</v>
      </c>
      <c r="P151" s="227">
        <v>-8.2457825493305853E-2</v>
      </c>
      <c r="Q151" s="227">
        <v>4.8176534369228696E-2</v>
      </c>
      <c r="R151" s="227">
        <v>0.11648337318320627</v>
      </c>
      <c r="S151" s="227">
        <v>0.12322320699962373</v>
      </c>
    </row>
    <row r="152" spans="1:19" ht="17.100000000000001" customHeight="1">
      <c r="A152" s="762">
        <v>65</v>
      </c>
      <c r="B152" s="763" t="s">
        <v>358</v>
      </c>
      <c r="C152" s="227"/>
      <c r="D152" s="227">
        <v>-2.3523900441530472E-2</v>
      </c>
      <c r="E152" s="227">
        <v>-9.8230454982109416E-2</v>
      </c>
      <c r="F152" s="227">
        <v>0.44773708473142337</v>
      </c>
      <c r="G152" s="227">
        <v>0.13444471144880138</v>
      </c>
      <c r="H152" s="227">
        <v>4.0176059747859781E-2</v>
      </c>
      <c r="I152" s="227">
        <v>6.2178292279187738E-2</v>
      </c>
      <c r="J152" s="227">
        <v>0.11172598040657686</v>
      </c>
      <c r="K152" s="227">
        <v>0.21533598835823578</v>
      </c>
      <c r="L152" s="227">
        <v>6.1641201611505957E-2</v>
      </c>
      <c r="M152" s="227">
        <v>0.10877002786256178</v>
      </c>
      <c r="N152" s="227">
        <v>4.8298002355266698E-2</v>
      </c>
      <c r="O152" s="227">
        <v>7.3283930719649212E-2</v>
      </c>
      <c r="P152" s="227">
        <v>-2.1200644337212183E-3</v>
      </c>
      <c r="Q152" s="227">
        <v>7.9755109060290874E-2</v>
      </c>
      <c r="R152" s="227">
        <v>8.5189733032064965E-2</v>
      </c>
      <c r="S152" s="227">
        <v>9.6834110207865962E-2</v>
      </c>
    </row>
    <row r="153" spans="1:19" ht="17.100000000000001" customHeight="1">
      <c r="A153" s="762">
        <v>71</v>
      </c>
      <c r="B153" s="763" t="s">
        <v>359</v>
      </c>
      <c r="C153" s="227"/>
      <c r="D153" s="227">
        <v>8.0176208693651566E-2</v>
      </c>
      <c r="E153" s="227">
        <v>0.15418696668419093</v>
      </c>
      <c r="F153" s="227">
        <v>-1.2416016128733325</v>
      </c>
      <c r="G153" s="227">
        <v>4.3982088108159643E-2</v>
      </c>
      <c r="H153" s="227">
        <v>7.6694894030942901E-2</v>
      </c>
      <c r="I153" s="227">
        <v>0.25140535353740451</v>
      </c>
      <c r="J153" s="227">
        <v>4.4352792718161026E-2</v>
      </c>
      <c r="K153" s="227">
        <v>0.1170088938131944</v>
      </c>
      <c r="L153" s="227">
        <v>0.2143343509825659</v>
      </c>
      <c r="M153" s="227">
        <v>5.8962834337868461E-2</v>
      </c>
      <c r="N153" s="227">
        <v>-3.4115793078891614E-2</v>
      </c>
      <c r="O153" s="227">
        <v>4.473587525670529E-2</v>
      </c>
      <c r="P153" s="227">
        <v>7.8281988872233407E-2</v>
      </c>
      <c r="Q153" s="227">
        <v>3.4977191853376666E-2</v>
      </c>
      <c r="R153" s="227">
        <v>3.9436439869208507E-2</v>
      </c>
      <c r="S153" s="227">
        <v>-0.10959107452525975</v>
      </c>
    </row>
    <row r="154" spans="1:19" ht="17.100000000000001" customHeight="1">
      <c r="A154" s="762">
        <v>75</v>
      </c>
      <c r="B154" s="763" t="s">
        <v>87</v>
      </c>
      <c r="C154" s="227"/>
      <c r="D154" s="227">
        <v>0.13562848742612407</v>
      </c>
      <c r="E154" s="227">
        <v>0.10340320041500654</v>
      </c>
      <c r="F154" s="227">
        <v>1.3914397120405244</v>
      </c>
      <c r="G154" s="227">
        <v>-0.1932862902087199</v>
      </c>
      <c r="H154" s="227">
        <v>-4.5353104670474945E-2</v>
      </c>
      <c r="I154" s="227">
        <v>-6.4734833728940844E-2</v>
      </c>
      <c r="J154" s="227">
        <v>2.3650472877455371E-2</v>
      </c>
      <c r="K154" s="227">
        <v>-6.4887271391963861E-2</v>
      </c>
      <c r="L154" s="227">
        <v>-1.9461196395941568E-2</v>
      </c>
      <c r="M154" s="227">
        <v>3.2806328715471039E-2</v>
      </c>
      <c r="N154" s="227">
        <v>-0.16403594219385692</v>
      </c>
      <c r="O154" s="227">
        <v>8.3528113668141207E-3</v>
      </c>
      <c r="P154" s="227">
        <v>1.8553139574599711E-2</v>
      </c>
      <c r="Q154" s="227">
        <v>3.3938248036326425E-2</v>
      </c>
      <c r="R154" s="227">
        <v>-1.6311512221523466E-2</v>
      </c>
      <c r="S154" s="227">
        <v>-4.0455154880846894E-3</v>
      </c>
    </row>
    <row r="155" spans="1:19" ht="17.100000000000001" customHeight="1">
      <c r="A155" s="762">
        <v>80</v>
      </c>
      <c r="B155" s="763" t="s">
        <v>360</v>
      </c>
      <c r="C155" s="227"/>
      <c r="D155" s="227">
        <v>-6.7961263180230616E-2</v>
      </c>
      <c r="E155" s="227">
        <v>5.7567463783892568E-2</v>
      </c>
      <c r="F155" s="227">
        <v>0.12257289309104075</v>
      </c>
      <c r="G155" s="227">
        <v>-0.27984983350266807</v>
      </c>
      <c r="H155" s="227">
        <v>6.7118305541145964E-2</v>
      </c>
      <c r="I155" s="227">
        <v>-0.10453730090469333</v>
      </c>
      <c r="J155" s="227">
        <v>-3.5791219879312039E-2</v>
      </c>
      <c r="K155" s="227">
        <v>-1.3550182727196646E-2</v>
      </c>
      <c r="L155" s="227">
        <v>-2.8767823236628191E-2</v>
      </c>
      <c r="M155" s="227">
        <v>4.3258178644571432E-2</v>
      </c>
      <c r="N155" s="227">
        <v>0.33313288966158561</v>
      </c>
      <c r="O155" s="227">
        <v>6.7067346968943398E-3</v>
      </c>
      <c r="P155" s="227">
        <v>3.1075384819236471E-2</v>
      </c>
      <c r="Q155" s="227">
        <v>4.8156386713626431E-2</v>
      </c>
      <c r="R155" s="227">
        <v>2.5414069929178836E-2</v>
      </c>
      <c r="S155" s="227">
        <v>-5.2810532220074938E-2</v>
      </c>
    </row>
    <row r="156" spans="1:19" ht="17.100000000000001" customHeight="1">
      <c r="A156" s="762">
        <v>85</v>
      </c>
      <c r="B156" s="763" t="s">
        <v>361</v>
      </c>
      <c r="C156" s="227"/>
      <c r="D156" s="227">
        <v>-1.725824929113599E-4</v>
      </c>
      <c r="E156" s="227">
        <v>2.415162662169066E-2</v>
      </c>
      <c r="F156" s="227">
        <v>0.20616448232582568</v>
      </c>
      <c r="G156" s="227">
        <v>1.4958356235824753E-2</v>
      </c>
      <c r="H156" s="227">
        <v>-3.7992948324583587E-3</v>
      </c>
      <c r="I156" s="227">
        <v>1.2004302224011476E-3</v>
      </c>
      <c r="J156" s="227">
        <v>-9.4278880919181453E-4</v>
      </c>
      <c r="K156" s="227">
        <v>-6.8177085615453419E-3</v>
      </c>
      <c r="L156" s="227">
        <v>1.0031116918420294E-2</v>
      </c>
      <c r="M156" s="227">
        <v>1.686229337806916E-2</v>
      </c>
      <c r="N156" s="227">
        <v>-1.9323154378803154E-2</v>
      </c>
      <c r="O156" s="227">
        <v>5.7083094509335604E-3</v>
      </c>
      <c r="P156" s="227">
        <v>-2.1874254688528157E-2</v>
      </c>
      <c r="Q156" s="227">
        <v>-2.2559457359657798E-2</v>
      </c>
      <c r="R156" s="227">
        <v>1.8340720672997846E-2</v>
      </c>
      <c r="S156" s="227">
        <v>-2.0205103543961277E-2</v>
      </c>
    </row>
    <row r="157" spans="1:19" ht="17.100000000000001" customHeight="1">
      <c r="A157" s="762">
        <v>91</v>
      </c>
      <c r="B157" s="763" t="s">
        <v>362</v>
      </c>
      <c r="C157" s="227"/>
      <c r="D157" s="227">
        <v>-4.8615393778055358E-3</v>
      </c>
      <c r="E157" s="227">
        <v>-1.1918950589358579E-2</v>
      </c>
      <c r="F157" s="227">
        <v>0.62258090158692936</v>
      </c>
      <c r="G157" s="227">
        <v>-2.7296334186490055E-2</v>
      </c>
      <c r="H157" s="227">
        <v>1.0716137189036742E-2</v>
      </c>
      <c r="I157" s="227">
        <v>5.6551730434064196E-2</v>
      </c>
      <c r="J157" s="227">
        <v>1.3978685705609803E-2</v>
      </c>
      <c r="K157" s="227">
        <v>-6.5954118124967077E-3</v>
      </c>
      <c r="L157" s="227">
        <v>1.0935423520646931E-2</v>
      </c>
      <c r="M157" s="227">
        <v>4.7950028136867625E-3</v>
      </c>
      <c r="N157" s="227">
        <v>0.34949688755706071</v>
      </c>
      <c r="O157" s="227">
        <v>-4.1815247044091119E-2</v>
      </c>
      <c r="P157" s="227">
        <v>1.4620199306782183E-2</v>
      </c>
      <c r="Q157" s="227">
        <v>-2.6234340345813307E-2</v>
      </c>
      <c r="R157" s="227">
        <v>-7.9372751319551054E-3</v>
      </c>
      <c r="S157" s="227">
        <v>-2.7812281758461017E-2</v>
      </c>
    </row>
    <row r="158" spans="1:19" ht="17.100000000000001" customHeight="1" thickBot="1">
      <c r="A158" s="766"/>
      <c r="B158" s="767" t="s">
        <v>4</v>
      </c>
      <c r="C158" s="228"/>
      <c r="D158" s="228">
        <v>1.0000000000000013</v>
      </c>
      <c r="E158" s="228">
        <v>1.0000000000000009</v>
      </c>
      <c r="F158" s="228">
        <v>1.0000000000000624</v>
      </c>
      <c r="G158" s="228">
        <v>1.0000000000000251</v>
      </c>
      <c r="H158" s="228">
        <v>1.0000000000000007</v>
      </c>
      <c r="I158" s="228">
        <v>1.0000000000000004</v>
      </c>
      <c r="J158" s="228">
        <v>0.99999999999999711</v>
      </c>
      <c r="K158" s="228">
        <v>0.99999999999998623</v>
      </c>
      <c r="L158" s="228">
        <v>1.0000000000000029</v>
      </c>
      <c r="M158" s="228">
        <v>1.0000000000000056</v>
      </c>
      <c r="N158" s="228">
        <v>0.9999999999999889</v>
      </c>
      <c r="O158" s="228">
        <v>1.0000000000000016</v>
      </c>
      <c r="P158" s="228">
        <v>1</v>
      </c>
      <c r="Q158" s="228">
        <v>0.99999999999999545</v>
      </c>
      <c r="R158" s="228">
        <v>1.0000000000000098</v>
      </c>
      <c r="S158" s="228">
        <v>0.99999999999999056</v>
      </c>
    </row>
    <row r="159" spans="1:19" ht="17.100000000000001" customHeight="1" thickTop="1">
      <c r="B159" s="744" t="s">
        <v>434</v>
      </c>
    </row>
    <row r="160" spans="1:19" ht="17.100000000000001" customHeight="1">
      <c r="B160" s="744" t="s">
        <v>306</v>
      </c>
    </row>
    <row r="161" spans="1:19" ht="17.100000000000001" customHeight="1"/>
    <row r="162" spans="1:19" ht="17.100000000000001" customHeight="1"/>
    <row r="163" spans="1:19" ht="17.100000000000001" customHeight="1"/>
    <row r="164" spans="1:19" ht="17.100000000000001" customHeight="1"/>
    <row r="165" spans="1:19" ht="17.100000000000001" hidden="1" customHeight="1"/>
    <row r="166" spans="1:19" ht="17.100000000000001" hidden="1" customHeight="1"/>
    <row r="167" spans="1:19" ht="30.6" customHeight="1">
      <c r="A167" s="805" t="s">
        <v>322</v>
      </c>
      <c r="B167" s="805"/>
      <c r="C167" s="805"/>
      <c r="D167" s="805"/>
      <c r="E167" s="805"/>
      <c r="F167" s="805"/>
      <c r="G167" s="805"/>
      <c r="H167" s="805"/>
      <c r="I167" s="805"/>
      <c r="J167" s="805"/>
      <c r="K167" s="805"/>
      <c r="L167" s="805"/>
      <c r="M167" s="805"/>
      <c r="N167" s="805"/>
      <c r="O167" s="805"/>
      <c r="P167" s="805"/>
      <c r="Q167" s="805"/>
      <c r="R167" s="805"/>
      <c r="S167" s="805"/>
    </row>
    <row r="168" spans="1:19" ht="17.100000000000001" customHeight="1"/>
    <row r="169" spans="1:19" ht="17.100000000000001" customHeight="1"/>
    <row r="170" spans="1:19" ht="17.100000000000001" customHeight="1">
      <c r="A170" s="807" t="s">
        <v>399</v>
      </c>
      <c r="B170" s="809" t="s">
        <v>365</v>
      </c>
      <c r="C170" s="747"/>
      <c r="D170" s="747"/>
      <c r="E170" s="747"/>
      <c r="F170" s="747"/>
      <c r="G170" s="747"/>
      <c r="H170" s="747"/>
      <c r="I170" s="747"/>
      <c r="J170" s="747"/>
      <c r="K170" s="747"/>
      <c r="L170" s="747"/>
      <c r="M170" s="747"/>
      <c r="N170" s="747"/>
      <c r="O170" s="747"/>
      <c r="P170" s="747"/>
      <c r="Q170" s="747"/>
      <c r="R170" s="747"/>
      <c r="S170" s="747"/>
    </row>
    <row r="171" spans="1:19" ht="21" customHeight="1" thickBot="1">
      <c r="A171" s="808"/>
      <c r="B171" s="810"/>
      <c r="C171" s="770">
        <v>2007</v>
      </c>
      <c r="D171" s="770">
        <v>2008</v>
      </c>
      <c r="E171" s="770">
        <v>2009</v>
      </c>
      <c r="F171" s="770">
        <v>2010</v>
      </c>
      <c r="G171" s="770">
        <v>2011</v>
      </c>
      <c r="H171" s="770">
        <v>2012</v>
      </c>
      <c r="I171" s="770">
        <v>2013</v>
      </c>
      <c r="J171" s="770" t="s">
        <v>342</v>
      </c>
      <c r="K171" s="770" t="s">
        <v>343</v>
      </c>
      <c r="L171" s="770" t="s">
        <v>344</v>
      </c>
      <c r="M171" s="770">
        <v>2017</v>
      </c>
      <c r="N171" s="770">
        <v>2018</v>
      </c>
      <c r="O171" s="770">
        <v>2019</v>
      </c>
      <c r="P171" s="770">
        <v>2020</v>
      </c>
      <c r="Q171" s="770">
        <v>2021</v>
      </c>
      <c r="R171" s="770">
        <v>2022</v>
      </c>
      <c r="S171" s="770">
        <v>2023</v>
      </c>
    </row>
    <row r="172" spans="1:19" ht="17.100000000000001" customHeight="1" thickTop="1">
      <c r="A172" s="762">
        <v>1</v>
      </c>
      <c r="B172" s="763" t="s">
        <v>51</v>
      </c>
      <c r="C172" s="227"/>
      <c r="D172" s="227">
        <v>7.2240144182367239E-2</v>
      </c>
      <c r="E172" s="227">
        <v>0.10132839484996126</v>
      </c>
      <c r="F172" s="227">
        <v>8.5157699695213473E-2</v>
      </c>
      <c r="G172" s="227">
        <v>0.11604359000657416</v>
      </c>
      <c r="H172" s="227">
        <v>-3.7045246363372808E-2</v>
      </c>
      <c r="I172" s="227">
        <v>7.8140064815746424E-2</v>
      </c>
      <c r="J172" s="227">
        <v>6.3824194032266801E-2</v>
      </c>
      <c r="K172" s="227">
        <v>9.5143509595096099E-2</v>
      </c>
      <c r="L172" s="227">
        <v>6.8681039213087658E-2</v>
      </c>
      <c r="M172" s="227">
        <v>5.7480185165483144E-2</v>
      </c>
      <c r="N172" s="227">
        <v>9.8635270972603273E-2</v>
      </c>
      <c r="O172" s="227">
        <v>-1.4426334995347845E-2</v>
      </c>
      <c r="P172" s="227">
        <v>3.9274791824608801E-2</v>
      </c>
      <c r="Q172" s="227">
        <v>4.4086477118678191E-2</v>
      </c>
      <c r="R172" s="227">
        <v>9.0387170798688965E-2</v>
      </c>
      <c r="S172" s="227">
        <v>0.12380361809845386</v>
      </c>
    </row>
    <row r="173" spans="1:19" ht="17.100000000000001" customHeight="1">
      <c r="A173" s="762">
        <v>3</v>
      </c>
      <c r="B173" s="763" t="s">
        <v>345</v>
      </c>
      <c r="C173" s="227"/>
      <c r="D173" s="227">
        <v>0.11517138160287588</v>
      </c>
      <c r="E173" s="227">
        <v>8.7387588713801367E-2</v>
      </c>
      <c r="F173" s="227">
        <v>5.6961533260271091E-2</v>
      </c>
      <c r="G173" s="227">
        <v>6.5134431849525498E-2</v>
      </c>
      <c r="H173" s="227">
        <v>0.2045947769883858</v>
      </c>
      <c r="I173" s="227">
        <v>4.6178501716242382E-2</v>
      </c>
      <c r="J173" s="227">
        <v>4.8648633733581637E-2</v>
      </c>
      <c r="K173" s="227">
        <v>0.1465068132229419</v>
      </c>
      <c r="L173" s="227">
        <v>0.12752566600570292</v>
      </c>
      <c r="M173" s="227">
        <v>1.6925241660167289E-2</v>
      </c>
      <c r="N173" s="227">
        <v>7.743569834013786E-2</v>
      </c>
      <c r="O173" s="227">
        <v>5.2642951945356176E-2</v>
      </c>
      <c r="P173" s="227">
        <v>8.9519933287827147E-2</v>
      </c>
      <c r="Q173" s="227">
        <v>3.5444502746803774E-2</v>
      </c>
      <c r="R173" s="227">
        <v>5.0017033416237977E-2</v>
      </c>
      <c r="S173" s="227">
        <v>5.8162115817010251E-2</v>
      </c>
    </row>
    <row r="174" spans="1:19" ht="17.100000000000001" customHeight="1">
      <c r="A174" s="762">
        <v>2</v>
      </c>
      <c r="B174" s="763" t="s">
        <v>53</v>
      </c>
      <c r="C174" s="227"/>
      <c r="D174" s="227">
        <v>-1.4791116835366158E-2</v>
      </c>
      <c r="E174" s="227">
        <v>0.10282118667822249</v>
      </c>
      <c r="F174" s="227">
        <v>0.22471012225538578</v>
      </c>
      <c r="G174" s="227">
        <v>3.8601541013756124E-2</v>
      </c>
      <c r="H174" s="227">
        <v>7.9027869906516335E-2</v>
      </c>
      <c r="I174" s="227">
        <v>0.13618912410855177</v>
      </c>
      <c r="J174" s="226">
        <v>4.388190341444087E-2</v>
      </c>
      <c r="K174" s="227">
        <v>7.416177095371701E-2</v>
      </c>
      <c r="L174" s="227">
        <v>0.14502835034278494</v>
      </c>
      <c r="M174" s="227">
        <v>0.19610075662040893</v>
      </c>
      <c r="N174" s="227">
        <v>8.7447701565518177E-2</v>
      </c>
      <c r="O174" s="227">
        <v>3.4902078454402519E-2</v>
      </c>
      <c r="P174" s="227">
        <v>3.4814667041247249E-2</v>
      </c>
      <c r="Q174" s="227">
        <v>6.0113613530114351E-2</v>
      </c>
      <c r="R174" s="227">
        <v>4.7926291176225932E-2</v>
      </c>
      <c r="S174" s="227">
        <v>0.11815850708047337</v>
      </c>
    </row>
    <row r="175" spans="1:19" ht="17.100000000000001" customHeight="1">
      <c r="A175" s="762">
        <v>10</v>
      </c>
      <c r="B175" s="763" t="s">
        <v>346</v>
      </c>
      <c r="C175" s="227"/>
      <c r="D175" s="227">
        <v>0.14556163076232931</v>
      </c>
      <c r="E175" s="227">
        <v>-0.12047857860987088</v>
      </c>
      <c r="F175" s="227">
        <v>0.17599012605791819</v>
      </c>
      <c r="G175" s="227">
        <v>0.13253459934261014</v>
      </c>
      <c r="H175" s="227">
        <v>-0.13237598483293123</v>
      </c>
      <c r="I175" s="227">
        <v>-0.21401250705785346</v>
      </c>
      <c r="J175" s="226">
        <v>0.20703533955753106</v>
      </c>
      <c r="K175" s="227">
        <v>-0.16346122543349428</v>
      </c>
      <c r="L175" s="227">
        <v>-0.21512851232439245</v>
      </c>
      <c r="M175" s="227">
        <v>0.5009856048381045</v>
      </c>
      <c r="N175" s="227">
        <v>0.52981035676737576</v>
      </c>
      <c r="O175" s="227">
        <v>-9.4113017158987011E-2</v>
      </c>
      <c r="P175" s="227">
        <v>7.1376401043904192E-2</v>
      </c>
      <c r="Q175" s="227">
        <v>0.31974001139341124</v>
      </c>
      <c r="R175" s="227">
        <v>0.43259735238899011</v>
      </c>
      <c r="S175" s="227">
        <v>-6.9246851250890029E-2</v>
      </c>
    </row>
    <row r="176" spans="1:19" ht="17.100000000000001" customHeight="1">
      <c r="A176" s="762">
        <v>15</v>
      </c>
      <c r="B176" s="763" t="s">
        <v>347</v>
      </c>
      <c r="C176" s="227"/>
      <c r="D176" s="227">
        <v>0.15747609259998208</v>
      </c>
      <c r="E176" s="227">
        <v>-1.5479367418935741E-4</v>
      </c>
      <c r="F176" s="227">
        <v>6.6029611753640083E-2</v>
      </c>
      <c r="G176" s="227">
        <v>0.12784916611583186</v>
      </c>
      <c r="H176" s="227">
        <v>7.217479576984398E-2</v>
      </c>
      <c r="I176" s="227">
        <v>0.19783283139329466</v>
      </c>
      <c r="J176" s="226">
        <v>0.19008328434772714</v>
      </c>
      <c r="K176" s="227">
        <v>-2.2419369046082882E-2</v>
      </c>
      <c r="L176" s="227">
        <v>0.47121300607609418</v>
      </c>
      <c r="M176" s="227">
        <v>-0.13705583909011931</v>
      </c>
      <c r="N176" s="227">
        <v>0.10763164705222117</v>
      </c>
      <c r="O176" s="227">
        <v>0.17558133718939284</v>
      </c>
      <c r="P176" s="227">
        <v>7.6750505686957293E-2</v>
      </c>
      <c r="Q176" s="227">
        <v>0.12332178623448486</v>
      </c>
      <c r="R176" s="227">
        <v>0.28277242503744682</v>
      </c>
      <c r="S176" s="227">
        <v>0.20649010860827155</v>
      </c>
    </row>
    <row r="177" spans="1:19" ht="17.100000000000001" customHeight="1">
      <c r="A177" s="762">
        <v>17</v>
      </c>
      <c r="B177" s="763" t="s">
        <v>348</v>
      </c>
      <c r="C177" s="227"/>
      <c r="D177" s="227">
        <v>0.13331396260704009</v>
      </c>
      <c r="E177" s="227">
        <v>0.12848590086749478</v>
      </c>
      <c r="F177" s="227">
        <v>0.30863516769092714</v>
      </c>
      <c r="G177" s="227">
        <v>0.11338664367726858</v>
      </c>
      <c r="H177" s="227">
        <v>5.4271325173375518E-2</v>
      </c>
      <c r="I177" s="227">
        <v>-9.2119534626123101E-2</v>
      </c>
      <c r="J177" s="226">
        <v>6.7061493034687336E-2</v>
      </c>
      <c r="K177" s="227">
        <v>-1.7773009033167031E-2</v>
      </c>
      <c r="L177" s="227">
        <v>0.20402387907355113</v>
      </c>
      <c r="M177" s="227">
        <v>0.11859328293846438</v>
      </c>
      <c r="N177" s="227">
        <v>8.4892489573574093E-2</v>
      </c>
      <c r="O177" s="227">
        <v>0.1225971496426248</v>
      </c>
      <c r="P177" s="227">
        <v>0.14237801151116858</v>
      </c>
      <c r="Q177" s="227">
        <v>0.39640667799354201</v>
      </c>
      <c r="R177" s="227">
        <v>-0.12413941623269464</v>
      </c>
      <c r="S177" s="227">
        <v>-6.5483414484162061E-2</v>
      </c>
    </row>
    <row r="178" spans="1:19">
      <c r="A178" s="762">
        <v>20</v>
      </c>
      <c r="B178" s="763" t="s">
        <v>349</v>
      </c>
      <c r="C178" s="227"/>
      <c r="D178" s="227">
        <v>8.3229795042746524E-2</v>
      </c>
      <c r="E178" s="227">
        <v>0.11080431510262145</v>
      </c>
      <c r="F178" s="227">
        <v>0.20459162933577657</v>
      </c>
      <c r="G178" s="227">
        <v>6.9230108856908945E-2</v>
      </c>
      <c r="H178" s="227">
        <v>4.8309573085918434E-3</v>
      </c>
      <c r="I178" s="227">
        <v>6.8806783049837339E-3</v>
      </c>
      <c r="J178" s="226">
        <v>6.3334312237266266E-2</v>
      </c>
      <c r="K178" s="227">
        <v>0.10577795811782531</v>
      </c>
      <c r="L178" s="227">
        <v>5.9227946939641507E-2</v>
      </c>
      <c r="M178" s="227">
        <v>4.6863173736161778E-2</v>
      </c>
      <c r="N178" s="227">
        <v>9.9487417415359269E-2</v>
      </c>
      <c r="O178" s="227">
        <v>3.0322606062246793E-2</v>
      </c>
      <c r="P178" s="227">
        <v>-4.0144068452368731E-2</v>
      </c>
      <c r="Q178" s="227">
        <v>1.0740098766090833E-2</v>
      </c>
      <c r="R178" s="227">
        <v>2.6768933259590622E-2</v>
      </c>
      <c r="S178" s="227">
        <v>5.2834803275347175E-2</v>
      </c>
    </row>
    <row r="179" spans="1:19" ht="17.100000000000001" customHeight="1">
      <c r="A179" s="762">
        <v>26</v>
      </c>
      <c r="B179" s="763" t="s">
        <v>55</v>
      </c>
      <c r="C179" s="227"/>
      <c r="D179" s="227">
        <v>0.13109158683789057</v>
      </c>
      <c r="E179" s="227">
        <v>-3.2695724044063068E-2</v>
      </c>
      <c r="F179" s="227">
        <v>1.4590273367791617E-2</v>
      </c>
      <c r="G179" s="227">
        <v>-5.0214739563883337E-2</v>
      </c>
      <c r="H179" s="227">
        <v>-1.2597426804492828E-2</v>
      </c>
      <c r="I179" s="227">
        <v>1.9960026089791416E-2</v>
      </c>
      <c r="J179" s="226">
        <v>2.6470062343818546E-2</v>
      </c>
      <c r="K179" s="227">
        <v>-1.7476085469765423E-2</v>
      </c>
      <c r="L179" s="227">
        <v>-4.9434809898122656E-2</v>
      </c>
      <c r="M179" s="227">
        <v>2.5510490283642273E-3</v>
      </c>
      <c r="N179" s="227">
        <v>6.1232531890342834E-2</v>
      </c>
      <c r="O179" s="227">
        <v>2.5158688302858723E-2</v>
      </c>
      <c r="P179" s="227">
        <v>9.270559240132159E-2</v>
      </c>
      <c r="Q179" s="227">
        <v>-1.1541431220638221E-2</v>
      </c>
      <c r="R179" s="227">
        <v>-7.8749570757329246E-2</v>
      </c>
      <c r="S179" s="227">
        <v>0.40021106750576751</v>
      </c>
    </row>
    <row r="180" spans="1:19" ht="17.100000000000001" customHeight="1">
      <c r="A180" s="762">
        <v>28</v>
      </c>
      <c r="B180" s="763" t="s">
        <v>350</v>
      </c>
      <c r="C180" s="227"/>
      <c r="D180" s="227">
        <v>0.12292018596309284</v>
      </c>
      <c r="E180" s="227">
        <v>5.4896484406214086E-2</v>
      </c>
      <c r="F180" s="227">
        <v>4.5899268006313054E-2</v>
      </c>
      <c r="G180" s="227">
        <v>-6.3001957754896809E-3</v>
      </c>
      <c r="H180" s="227">
        <v>7.5794969880651042E-2</v>
      </c>
      <c r="I180" s="227">
        <v>3.4110904307737666E-2</v>
      </c>
      <c r="J180" s="226">
        <v>6.1136928534815116E-2</v>
      </c>
      <c r="K180" s="227">
        <v>0.13494277532115873</v>
      </c>
      <c r="L180" s="227">
        <v>-8.2190899707157428E-4</v>
      </c>
      <c r="M180" s="227">
        <v>7.1447376592987721E-2</v>
      </c>
      <c r="N180" s="227">
        <v>6.571351546769999E-2</v>
      </c>
      <c r="O180" s="227">
        <v>6.4390923254784349E-2</v>
      </c>
      <c r="P180" s="227">
        <v>0.1004444888881415</v>
      </c>
      <c r="Q180" s="227">
        <v>0.1027853180919871</v>
      </c>
      <c r="R180" s="227">
        <v>7.1934489244161348E-2</v>
      </c>
      <c r="S180" s="227">
        <v>3.8204770699063584E-2</v>
      </c>
    </row>
    <row r="181" spans="1:19" ht="17.100000000000001" customHeight="1">
      <c r="A181" s="762">
        <v>29</v>
      </c>
      <c r="B181" s="763" t="s">
        <v>351</v>
      </c>
      <c r="C181" s="227"/>
      <c r="D181" s="227">
        <v>3.3027818593847291E-2</v>
      </c>
      <c r="E181" s="227">
        <v>2.4839009886184815E-2</v>
      </c>
      <c r="F181" s="227">
        <v>8.1424730188080607E-2</v>
      </c>
      <c r="G181" s="227">
        <v>-2.2013850893274456E-2</v>
      </c>
      <c r="H181" s="227">
        <v>9.0061945586342507E-2</v>
      </c>
      <c r="I181" s="227">
        <v>3.0448527456739205E-2</v>
      </c>
      <c r="J181" s="226">
        <v>5.8662463106091467E-2</v>
      </c>
      <c r="K181" s="227">
        <v>-5.2919889080353277E-2</v>
      </c>
      <c r="L181" s="227">
        <v>0.11042161182104415</v>
      </c>
      <c r="M181" s="227">
        <v>0.24485869135512317</v>
      </c>
      <c r="N181" s="227">
        <v>4.6215846341281841E-2</v>
      </c>
      <c r="O181" s="227">
        <v>-2.4769856387779621E-3</v>
      </c>
      <c r="P181" s="227">
        <v>3.0040658547646482E-2</v>
      </c>
      <c r="Q181" s="227">
        <v>5.6934457724775012E-2</v>
      </c>
      <c r="R181" s="227">
        <v>7.0315655776156394E-2</v>
      </c>
      <c r="S181" s="227">
        <v>5.0785126044759377E-2</v>
      </c>
    </row>
    <row r="182" spans="1:19" ht="17.100000000000001" customHeight="1">
      <c r="A182" s="762">
        <v>36</v>
      </c>
      <c r="B182" s="763" t="s">
        <v>352</v>
      </c>
      <c r="C182" s="227"/>
      <c r="D182" s="227">
        <v>0.22413202184635139</v>
      </c>
      <c r="E182" s="227">
        <v>0.24953350017480647</v>
      </c>
      <c r="F182" s="227">
        <v>7.302693423852058E-2</v>
      </c>
      <c r="G182" s="227">
        <v>5.9603629718808948E-2</v>
      </c>
      <c r="H182" s="227">
        <v>4.3596363944904626E-2</v>
      </c>
      <c r="I182" s="227">
        <v>3.3161466005927176E-2</v>
      </c>
      <c r="J182" s="226">
        <v>3.5083416079744634E-2</v>
      </c>
      <c r="K182" s="227">
        <v>-6.6700412057335567E-3</v>
      </c>
      <c r="L182" s="227">
        <v>3.7668588738031028E-2</v>
      </c>
      <c r="M182" s="227">
        <v>7.1670694592357309E-2</v>
      </c>
      <c r="N182" s="227">
        <v>4.134612884829858E-2</v>
      </c>
      <c r="O182" s="227">
        <v>0.23828157301120667</v>
      </c>
      <c r="P182" s="227">
        <v>1.6150092199829214E-3</v>
      </c>
      <c r="Q182" s="227">
        <v>-0.14906320508876736</v>
      </c>
      <c r="R182" s="227">
        <v>0.20058533392640876</v>
      </c>
      <c r="S182" s="227">
        <v>8.6571369721174962E-2</v>
      </c>
    </row>
    <row r="183" spans="1:19" ht="17.100000000000001" customHeight="1">
      <c r="A183" s="762">
        <v>40</v>
      </c>
      <c r="B183" s="763" t="s">
        <v>353</v>
      </c>
      <c r="C183" s="227"/>
      <c r="D183" s="227">
        <v>0.12946843744066494</v>
      </c>
      <c r="E183" s="227">
        <v>6.892659432412751E-2</v>
      </c>
      <c r="F183" s="227">
        <v>0.15280925237424925</v>
      </c>
      <c r="G183" s="227">
        <v>-2.420128807377675E-2</v>
      </c>
      <c r="H183" s="227">
        <v>1.0215872538766435E-2</v>
      </c>
      <c r="I183" s="227">
        <v>-0.15563929501804596</v>
      </c>
      <c r="J183" s="226">
        <v>-8.2202577068840044E-2</v>
      </c>
      <c r="K183" s="227">
        <v>0.26549108275642497</v>
      </c>
      <c r="L183" s="227">
        <v>4.3935982994989242E-2</v>
      </c>
      <c r="M183" s="227">
        <v>0.14236012949748944</v>
      </c>
      <c r="N183" s="227">
        <v>-5.3620688688694407E-2</v>
      </c>
      <c r="O183" s="227">
        <v>6.685158353366627E-2</v>
      </c>
      <c r="P183" s="227">
        <v>1.8554233485513549E-2</v>
      </c>
      <c r="Q183" s="227">
        <v>-0.69409361209617548</v>
      </c>
      <c r="R183" s="227">
        <v>0.12849838822250526</v>
      </c>
      <c r="S183" s="227">
        <v>0.55482964829273551</v>
      </c>
    </row>
    <row r="184" spans="1:19" ht="17.100000000000001" customHeight="1">
      <c r="A184" s="762">
        <v>45</v>
      </c>
      <c r="B184" s="763" t="s">
        <v>225</v>
      </c>
      <c r="C184" s="227"/>
      <c r="D184" s="227">
        <v>-7.5882347416157403E-3</v>
      </c>
      <c r="E184" s="227">
        <v>8.9669371937229236E-2</v>
      </c>
      <c r="F184" s="227">
        <v>-7.4659747916963393E-2</v>
      </c>
      <c r="G184" s="227">
        <v>0.11935879540299177</v>
      </c>
      <c r="H184" s="227">
        <v>-7.5750305003586038E-2</v>
      </c>
      <c r="I184" s="227">
        <v>-8.343192523736942E-3</v>
      </c>
      <c r="J184" s="227">
        <v>0.12705769584841486</v>
      </c>
      <c r="K184" s="227">
        <v>0.1060997022636907</v>
      </c>
      <c r="L184" s="227">
        <v>1.5674693118830296E-2</v>
      </c>
      <c r="M184" s="227">
        <v>0.11552865550873914</v>
      </c>
      <c r="N184" s="227">
        <v>5.3700157973342044E-2</v>
      </c>
      <c r="O184" s="227">
        <v>0.11628392734922732</v>
      </c>
      <c r="P184" s="227">
        <v>-2.1438618422200406E-3</v>
      </c>
      <c r="Q184" s="227">
        <v>-2.3599199857567865E-2</v>
      </c>
      <c r="R184" s="227">
        <v>-0.13043587635980203</v>
      </c>
      <c r="S184" s="227">
        <v>6.2407526870667862E-2</v>
      </c>
    </row>
    <row r="185" spans="1:19" ht="27" customHeight="1">
      <c r="A185" s="762">
        <v>50</v>
      </c>
      <c r="B185" s="765" t="s">
        <v>354</v>
      </c>
      <c r="C185" s="227"/>
      <c r="D185" s="227">
        <v>8.8343028279512348E-2</v>
      </c>
      <c r="E185" s="227">
        <v>5.6462199457637752E-2</v>
      </c>
      <c r="F185" s="227">
        <v>0.12014431278378401</v>
      </c>
      <c r="G185" s="227">
        <v>9.4204464322459547E-2</v>
      </c>
      <c r="H185" s="227">
        <v>8.1407644697735648E-2</v>
      </c>
      <c r="I185" s="227">
        <v>3.3113729513014833E-2</v>
      </c>
      <c r="J185" s="227">
        <v>-2.8259491924678914E-2</v>
      </c>
      <c r="K185" s="227">
        <v>0.1307526622491737</v>
      </c>
      <c r="L185" s="227">
        <v>0.11556993476821664</v>
      </c>
      <c r="M185" s="227">
        <v>-6.9997199848407798E-2</v>
      </c>
      <c r="N185" s="227">
        <v>8.5473721643634315E-2</v>
      </c>
      <c r="O185" s="227">
        <v>8.4209421765116144E-2</v>
      </c>
      <c r="P185" s="227">
        <v>9.378746470534538E-2</v>
      </c>
      <c r="Q185" s="227">
        <v>2.7700789630424216E-2</v>
      </c>
      <c r="R185" s="227">
        <v>-1.8870338697693501E-2</v>
      </c>
      <c r="S185" s="227">
        <v>-1.4190705513161039E-2</v>
      </c>
    </row>
    <row r="186" spans="1:19" ht="17.100000000000001" customHeight="1">
      <c r="A186" s="762">
        <v>55</v>
      </c>
      <c r="B186" s="763" t="s">
        <v>355</v>
      </c>
      <c r="C186" s="227"/>
      <c r="D186" s="227">
        <v>0.25804780177286335</v>
      </c>
      <c r="E186" s="227">
        <v>4.8916184376942118E-2</v>
      </c>
      <c r="F186" s="227">
        <v>0.19364350895320648</v>
      </c>
      <c r="G186" s="227">
        <v>0.13820046110961526</v>
      </c>
      <c r="H186" s="227">
        <v>0.13959043229010515</v>
      </c>
      <c r="I186" s="227">
        <v>0.10408870884945354</v>
      </c>
      <c r="J186" s="227">
        <v>0.17965620484497657</v>
      </c>
      <c r="K186" s="227">
        <v>6.6799962832581716E-2</v>
      </c>
      <c r="L186" s="227">
        <v>0.15166339087643665</v>
      </c>
      <c r="M186" s="227">
        <v>0.27461129920621508</v>
      </c>
      <c r="N186" s="227">
        <v>9.5281838468705304E-2</v>
      </c>
      <c r="O186" s="227">
        <v>4.385623441903741E-2</v>
      </c>
      <c r="P186" s="227">
        <v>-0.11829390468163326</v>
      </c>
      <c r="Q186" s="227">
        <v>1.6681512448076363E-2</v>
      </c>
      <c r="R186" s="227">
        <v>6.6141583425949335E-4</v>
      </c>
      <c r="S186" s="227">
        <v>0.3284396803464229</v>
      </c>
    </row>
    <row r="187" spans="1:19" ht="17.100000000000001" customHeight="1">
      <c r="A187" s="762">
        <v>60</v>
      </c>
      <c r="B187" s="763" t="s">
        <v>356</v>
      </c>
      <c r="C187" s="227"/>
      <c r="D187" s="227">
        <v>8.4055334350540134E-2</v>
      </c>
      <c r="E187" s="227">
        <v>1.8111826691530331E-2</v>
      </c>
      <c r="F187" s="227">
        <v>0.15471041204270519</v>
      </c>
      <c r="G187" s="227">
        <v>1.6048395034482743E-2</v>
      </c>
      <c r="H187" s="227">
        <v>3.217438917673654E-2</v>
      </c>
      <c r="I187" s="227">
        <v>2.4925533946121625E-2</v>
      </c>
      <c r="J187" s="227">
        <v>6.501302511763174E-2</v>
      </c>
      <c r="K187" s="227">
        <v>8.099099542749677E-2</v>
      </c>
      <c r="L187" s="227">
        <v>5.0275861794878862E-2</v>
      </c>
      <c r="M187" s="227">
        <v>0.1017815868829608</v>
      </c>
      <c r="N187" s="227">
        <v>2.9684989414934693E-2</v>
      </c>
      <c r="O187" s="227">
        <v>4.2043204213539909E-2</v>
      </c>
      <c r="P187" s="227">
        <v>0.10673574968457467</v>
      </c>
      <c r="Q187" s="227">
        <v>0.23827282787480542</v>
      </c>
      <c r="R187" s="227">
        <v>7.4204972906440458E-2</v>
      </c>
      <c r="S187" s="227">
        <v>0.13619912697124503</v>
      </c>
    </row>
    <row r="188" spans="1:19" ht="17.100000000000001" customHeight="1">
      <c r="A188" s="762">
        <v>64</v>
      </c>
      <c r="B188" s="763" t="s">
        <v>357</v>
      </c>
      <c r="C188" s="227"/>
      <c r="D188" s="227">
        <v>2.5524481405482913E-2</v>
      </c>
      <c r="E188" s="227">
        <v>3.4235233050184721E-2</v>
      </c>
      <c r="F188" s="227">
        <v>-4.0536451371465776E-2</v>
      </c>
      <c r="G188" s="227">
        <v>0.15348266918653897</v>
      </c>
      <c r="H188" s="227">
        <v>1.5668963465862884E-2</v>
      </c>
      <c r="I188" s="227">
        <v>0.12228703310075018</v>
      </c>
      <c r="J188" s="227">
        <v>8.4666120447503213E-2</v>
      </c>
      <c r="K188" s="227">
        <v>-4.0911263410959853E-3</v>
      </c>
      <c r="L188" s="227">
        <v>-6.5420069171130635E-2</v>
      </c>
      <c r="M188" s="227">
        <v>0.22517564349398822</v>
      </c>
      <c r="N188" s="227">
        <v>-0.21104495407170654</v>
      </c>
      <c r="O188" s="227">
        <v>4.4804681565317139E-2</v>
      </c>
      <c r="P188" s="227">
        <v>4.3765182439983397E-2</v>
      </c>
      <c r="Q188" s="227">
        <v>7.7674305501864938E-2</v>
      </c>
      <c r="R188" s="227">
        <v>0.3343569402439277</v>
      </c>
      <c r="S188" s="227">
        <v>1.4459162537790116E-2</v>
      </c>
    </row>
    <row r="189" spans="1:19" ht="17.100000000000001" customHeight="1">
      <c r="A189" s="762">
        <v>65</v>
      </c>
      <c r="B189" s="763" t="s">
        <v>358</v>
      </c>
      <c r="C189" s="227"/>
      <c r="D189" s="227">
        <v>0.57763479440339704</v>
      </c>
      <c r="E189" s="227">
        <v>-2.9722413358050037E-2</v>
      </c>
      <c r="F189" s="227">
        <v>6.8344215590633084E-2</v>
      </c>
      <c r="G189" s="227">
        <v>0.15360680831268225</v>
      </c>
      <c r="H189" s="227">
        <v>3.2429091115559583E-2</v>
      </c>
      <c r="I189" s="227">
        <v>6.4772082696180178E-2</v>
      </c>
      <c r="J189" s="227">
        <v>-1.8995044843869269E-2</v>
      </c>
      <c r="K189" s="227">
        <v>-3.8583787202595476E-2</v>
      </c>
      <c r="L189" s="227">
        <v>3.8858168576123786E-2</v>
      </c>
      <c r="M189" s="227">
        <v>-0.10804529289884213</v>
      </c>
      <c r="N189" s="227">
        <v>-1.5094891198654814E-3</v>
      </c>
      <c r="O189" s="227">
        <v>-7.5613166125411913E-2</v>
      </c>
      <c r="P189" s="227">
        <v>1.7194009221604523E-2</v>
      </c>
      <c r="Q189" s="227">
        <v>-9.7147264356955976E-3</v>
      </c>
      <c r="R189" s="227">
        <v>-5.1101956148891459E-2</v>
      </c>
      <c r="S189" s="227">
        <v>-8.2271020660835581E-2</v>
      </c>
    </row>
    <row r="190" spans="1:19" ht="17.100000000000001" customHeight="1">
      <c r="A190" s="762">
        <v>71</v>
      </c>
      <c r="B190" s="763" t="s">
        <v>359</v>
      </c>
      <c r="C190" s="227"/>
      <c r="D190" s="227">
        <v>6.3948137153145845E-2</v>
      </c>
      <c r="E190" s="227">
        <v>7.8740054100899792E-2</v>
      </c>
      <c r="F190" s="227">
        <v>8.7954057156020671E-2</v>
      </c>
      <c r="G190" s="227">
        <v>0.12554457118907925</v>
      </c>
      <c r="H190" s="227">
        <v>7.9783056944658259E-2</v>
      </c>
      <c r="I190" s="227">
        <v>0.14376570024985735</v>
      </c>
      <c r="J190" s="227">
        <v>6.1650705074127288E-2</v>
      </c>
      <c r="K190" s="227">
        <v>0.1385713555356991</v>
      </c>
      <c r="L190" s="227">
        <v>6.2870136863499626E-2</v>
      </c>
      <c r="M190" s="227">
        <v>3.890703613135349E-2</v>
      </c>
      <c r="N190" s="227">
        <v>6.8484233072352074E-2</v>
      </c>
      <c r="O190" s="227">
        <v>8.6364678510523651E-2</v>
      </c>
      <c r="P190" s="227">
        <v>-4.2733919039052881E-2</v>
      </c>
      <c r="Q190" s="227">
        <v>-7.7548422255603322E-3</v>
      </c>
      <c r="R190" s="227">
        <v>0.32255964398184012</v>
      </c>
      <c r="S190" s="227">
        <v>0.13787382176887286</v>
      </c>
    </row>
    <row r="191" spans="1:19" ht="17.100000000000001" customHeight="1">
      <c r="A191" s="762">
        <v>75</v>
      </c>
      <c r="B191" s="763" t="s">
        <v>87</v>
      </c>
      <c r="C191" s="227"/>
      <c r="D191" s="227">
        <v>6.5034627936158884E-2</v>
      </c>
      <c r="E191" s="227">
        <v>3.2774908361479449E-2</v>
      </c>
      <c r="F191" s="227">
        <v>0.29216618663826366</v>
      </c>
      <c r="G191" s="227">
        <v>0.22546625210298199</v>
      </c>
      <c r="H191" s="227">
        <v>0.1828894432309156</v>
      </c>
      <c r="I191" s="227">
        <v>0.11812748292193387</v>
      </c>
      <c r="J191" s="227">
        <v>8.8309175095580894E-2</v>
      </c>
      <c r="K191" s="227">
        <v>5.8553389158742197E-2</v>
      </c>
      <c r="L191" s="227">
        <v>0.11741462253462642</v>
      </c>
      <c r="M191" s="227">
        <v>8.4202848212983294E-2</v>
      </c>
      <c r="N191" s="227">
        <v>0.25260455359003364</v>
      </c>
      <c r="O191" s="227">
        <v>0.24141959882867958</v>
      </c>
      <c r="P191" s="227">
        <v>0.11382176912277719</v>
      </c>
      <c r="Q191" s="227">
        <v>2.6092877430556216E-2</v>
      </c>
      <c r="R191" s="227">
        <v>3.6629193338238553E-2</v>
      </c>
      <c r="S191" s="227">
        <v>6.8720515124376602E-2</v>
      </c>
    </row>
    <row r="192" spans="1:19" ht="17.100000000000001" customHeight="1">
      <c r="A192" s="762">
        <v>80</v>
      </c>
      <c r="B192" s="763" t="s">
        <v>360</v>
      </c>
      <c r="C192" s="227"/>
      <c r="D192" s="227">
        <v>-0.10703076050890947</v>
      </c>
      <c r="E192" s="227">
        <v>7.3714332502737179E-2</v>
      </c>
      <c r="F192" s="227">
        <v>0.17010734714116582</v>
      </c>
      <c r="G192" s="227">
        <v>0.17709658003657713</v>
      </c>
      <c r="H192" s="227">
        <v>0.19681074960306089</v>
      </c>
      <c r="I192" s="227">
        <v>0.13408095067312598</v>
      </c>
      <c r="J192" s="227">
        <v>0.10318603834817264</v>
      </c>
      <c r="K192" s="227">
        <v>8.4243579917900213E-2</v>
      </c>
      <c r="L192" s="227">
        <v>0.17003523372972551</v>
      </c>
      <c r="M192" s="227">
        <v>6.4968029718664777E-2</v>
      </c>
      <c r="N192" s="227">
        <v>0.21818701274673646</v>
      </c>
      <c r="O192" s="227">
        <v>0.12236318761988385</v>
      </c>
      <c r="P192" s="227">
        <v>0.17093980817079091</v>
      </c>
      <c r="Q192" s="227">
        <v>-7.2715915760794947E-2</v>
      </c>
      <c r="R192" s="227">
        <v>2.6398988493033571E-2</v>
      </c>
      <c r="S192" s="227">
        <v>9.4469779608348015E-2</v>
      </c>
    </row>
    <row r="193" spans="1:19" ht="17.100000000000001" customHeight="1">
      <c r="A193" s="762">
        <v>85</v>
      </c>
      <c r="B193" s="763" t="s">
        <v>361</v>
      </c>
      <c r="C193" s="227"/>
      <c r="D193" s="227">
        <v>-9.8373338467083737E-2</v>
      </c>
      <c r="E193" s="227">
        <v>9.9155178428103952E-2</v>
      </c>
      <c r="F193" s="227">
        <v>0.31848202347598753</v>
      </c>
      <c r="G193" s="227">
        <v>0.18601640655576435</v>
      </c>
      <c r="H193" s="227">
        <v>0.12067716490297697</v>
      </c>
      <c r="I193" s="227">
        <v>6.0016831396612291E-2</v>
      </c>
      <c r="J193" s="227">
        <v>6.5339278265518441E-2</v>
      </c>
      <c r="K193" s="227">
        <v>5.5597726949974779E-2</v>
      </c>
      <c r="L193" s="227">
        <v>0.10304453077196296</v>
      </c>
      <c r="M193" s="227">
        <v>2.7866334298412898E-2</v>
      </c>
      <c r="N193" s="227">
        <v>0.32698301447886657</v>
      </c>
      <c r="O193" s="227">
        <v>4.4049954192165952E-2</v>
      </c>
      <c r="P193" s="227">
        <v>2.5417348585166089E-3</v>
      </c>
      <c r="Q193" s="227">
        <v>6.799607888703485E-2</v>
      </c>
      <c r="R193" s="227">
        <v>-1.7963123539230796E-2</v>
      </c>
      <c r="S193" s="227">
        <v>0.13935815725722067</v>
      </c>
    </row>
    <row r="194" spans="1:19" ht="17.100000000000001" customHeight="1">
      <c r="A194" s="762">
        <v>91</v>
      </c>
      <c r="B194" s="763" t="s">
        <v>362</v>
      </c>
      <c r="C194" s="227"/>
      <c r="D194" s="227">
        <v>0.10858266736006961</v>
      </c>
      <c r="E194" s="227">
        <v>6.5713647436178579E-3</v>
      </c>
      <c r="F194" s="227">
        <v>0.23723485513342535</v>
      </c>
      <c r="G194" s="227">
        <v>2.0839576796229053E-2</v>
      </c>
      <c r="H194" s="227">
        <v>0.11230766489384281</v>
      </c>
      <c r="I194" s="227">
        <v>0.10169768130941881</v>
      </c>
      <c r="J194" s="227">
        <v>5.8138537219897923E-2</v>
      </c>
      <c r="K194" s="227">
        <v>0.12372765211972814</v>
      </c>
      <c r="L194" s="227">
        <v>5.641551373636311E-2</v>
      </c>
      <c r="M194" s="227">
        <v>3.1104508737215042E-2</v>
      </c>
      <c r="N194" s="227">
        <v>8.8282301388929785E-2</v>
      </c>
      <c r="O194" s="227">
        <v>6.0143324793275443E-2</v>
      </c>
      <c r="P194" s="227">
        <v>3.6429492861465684E-2</v>
      </c>
      <c r="Q194" s="227">
        <v>9.593535580000534E-2</v>
      </c>
      <c r="R194" s="227">
        <v>6.5313704636715153E-2</v>
      </c>
      <c r="S194" s="227">
        <v>0.10135287308582153</v>
      </c>
    </row>
    <row r="195" spans="1:19" ht="17.100000000000001" customHeight="1" thickBot="1">
      <c r="A195" s="766"/>
      <c r="B195" s="767" t="s">
        <v>4</v>
      </c>
      <c r="C195" s="228"/>
      <c r="D195" s="228">
        <v>8.3975062924944055E-2</v>
      </c>
      <c r="E195" s="228">
        <v>6.4944890966711188E-2</v>
      </c>
      <c r="F195" s="228">
        <v>0.1055840810190265</v>
      </c>
      <c r="G195" s="228">
        <v>0.10981909062481354</v>
      </c>
      <c r="H195" s="228">
        <v>5.4811169075841049E-2</v>
      </c>
      <c r="I195" s="228">
        <v>5.4161913550324625E-2</v>
      </c>
      <c r="J195" s="228">
        <v>6.9091632818919502E-2</v>
      </c>
      <c r="K195" s="228">
        <v>7.147037314631155E-2</v>
      </c>
      <c r="L195" s="228">
        <v>9.3318461067650738E-2</v>
      </c>
      <c r="M195" s="228">
        <v>4.8608371057280442E-2</v>
      </c>
      <c r="N195" s="228">
        <v>8.9931975720608959E-2</v>
      </c>
      <c r="O195" s="228">
        <v>6.5361072784791086E-2</v>
      </c>
      <c r="P195" s="228">
        <v>5.2996734837148063E-2</v>
      </c>
      <c r="Q195" s="228">
        <v>4.4274561032597637E-2</v>
      </c>
      <c r="R195" s="228">
        <v>8.5657526271489592E-2</v>
      </c>
      <c r="S195" s="228">
        <v>8.259985623053856E-2</v>
      </c>
    </row>
    <row r="196" spans="1:19" ht="17.100000000000001" customHeight="1" thickTop="1">
      <c r="B196" s="744" t="s">
        <v>434</v>
      </c>
    </row>
    <row r="197" spans="1:19" ht="17.100000000000001" customHeight="1">
      <c r="B197" s="744" t="s">
        <v>306</v>
      </c>
    </row>
  </sheetData>
  <mergeCells count="18">
    <mergeCell ref="A1:S1"/>
    <mergeCell ref="A130:S130"/>
    <mergeCell ref="A167:S167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  <mergeCell ref="A32:S32"/>
    <mergeCell ref="A63:S63"/>
    <mergeCell ref="A94:S94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zoomScale="85" zoomScaleNormal="85" zoomScaleSheetLayoutView="55" zoomScalePageLayoutView="80" workbookViewId="0">
      <selection activeCell="F11" sqref="F11"/>
    </sheetView>
  </sheetViews>
  <sheetFormatPr baseColWidth="10" defaultColWidth="9.33203125" defaultRowHeight="13.2"/>
  <cols>
    <col min="1" max="1" width="10.33203125" style="229" customWidth="1"/>
    <col min="2" max="2" width="36.5546875" style="229" customWidth="1"/>
    <col min="3" max="4" width="10" style="229" customWidth="1"/>
    <col min="5" max="5" width="9.6640625" style="229" customWidth="1"/>
    <col min="6" max="8" width="10" style="229" customWidth="1"/>
    <col min="9" max="9" width="9.6640625" style="229" customWidth="1"/>
    <col min="10" max="13" width="10" style="229" customWidth="1"/>
    <col min="14" max="16" width="10.33203125" style="229" customWidth="1"/>
    <col min="17" max="17" width="9.6640625" style="229" customWidth="1"/>
    <col min="18" max="19" width="10" style="229" customWidth="1"/>
    <col min="20" max="16384" width="9.33203125" style="229"/>
  </cols>
  <sheetData>
    <row r="1" spans="1:19" s="33" customFormat="1" ht="34.5" customHeight="1">
      <c r="A1" s="803" t="s">
        <v>393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</row>
    <row r="2" spans="1:19">
      <c r="A2" s="230"/>
    </row>
    <row r="4" spans="1:19" s="231" customFormat="1" ht="43.2" customHeight="1">
      <c r="A4" s="672" t="s">
        <v>364</v>
      </c>
      <c r="B4" s="655" t="s">
        <v>365</v>
      </c>
      <c r="C4" s="662" t="s">
        <v>366</v>
      </c>
      <c r="D4" s="662" t="s">
        <v>367</v>
      </c>
      <c r="E4" s="662" t="s">
        <v>368</v>
      </c>
      <c r="F4" s="662" t="s">
        <v>369</v>
      </c>
      <c r="G4" s="662" t="s">
        <v>370</v>
      </c>
      <c r="H4" s="662" t="s">
        <v>371</v>
      </c>
      <c r="I4" s="662" t="s">
        <v>372</v>
      </c>
      <c r="J4" s="662" t="s">
        <v>373</v>
      </c>
      <c r="K4" s="662" t="s">
        <v>374</v>
      </c>
      <c r="L4" s="662" t="s">
        <v>375</v>
      </c>
      <c r="M4" s="662" t="s">
        <v>376</v>
      </c>
      <c r="N4" s="662" t="s">
        <v>377</v>
      </c>
      <c r="O4" s="662" t="s">
        <v>438</v>
      </c>
      <c r="P4" s="662" t="s">
        <v>441</v>
      </c>
      <c r="Q4" s="662" t="s">
        <v>442</v>
      </c>
      <c r="R4" s="662" t="s">
        <v>443</v>
      </c>
      <c r="S4" s="663" t="s">
        <v>444</v>
      </c>
    </row>
    <row r="5" spans="1:19" ht="18" customHeight="1">
      <c r="A5" s="656"/>
      <c r="B5" s="657" t="s">
        <v>63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3"/>
    </row>
    <row r="6" spans="1:19" ht="18" customHeight="1">
      <c r="A6" s="656">
        <v>1</v>
      </c>
      <c r="B6" s="658" t="s">
        <v>51</v>
      </c>
      <c r="C6" s="232">
        <v>822.37712716682677</v>
      </c>
      <c r="D6" s="232">
        <v>866.91091991271844</v>
      </c>
      <c r="E6" s="232">
        <v>892.29840624411293</v>
      </c>
      <c r="F6" s="232">
        <v>902.23886737990188</v>
      </c>
      <c r="G6" s="232">
        <v>898.98763206890465</v>
      </c>
      <c r="H6" s="232">
        <v>865.62169269183323</v>
      </c>
      <c r="I6" s="232">
        <v>877.86097370778282</v>
      </c>
      <c r="J6" s="232">
        <v>856.11611657226956</v>
      </c>
      <c r="K6" s="232">
        <v>877.54222461210361</v>
      </c>
      <c r="L6" s="232">
        <v>859.20123093270286</v>
      </c>
      <c r="M6" s="232">
        <v>857.94905875045163</v>
      </c>
      <c r="N6" s="232">
        <v>882.86340246478858</v>
      </c>
      <c r="O6" s="232">
        <v>866.58226230119408</v>
      </c>
      <c r="P6" s="232">
        <v>904.36201981164663</v>
      </c>
      <c r="Q6" s="232">
        <v>904.40649014652502</v>
      </c>
      <c r="R6" s="232">
        <v>906.90044365482959</v>
      </c>
      <c r="S6" s="233">
        <v>926.44183651184301</v>
      </c>
    </row>
    <row r="7" spans="1:19" ht="18" customHeight="1">
      <c r="A7" s="656">
        <v>3</v>
      </c>
      <c r="B7" s="658" t="s">
        <v>345</v>
      </c>
      <c r="C7" s="232">
        <v>334.05396745161971</v>
      </c>
      <c r="D7" s="232">
        <v>312.72202803815912</v>
      </c>
      <c r="E7" s="232">
        <v>270.8979566268149</v>
      </c>
      <c r="F7" s="232">
        <v>358.22536459170578</v>
      </c>
      <c r="G7" s="232">
        <v>368.81578933312176</v>
      </c>
      <c r="H7" s="232">
        <v>319.73545879098947</v>
      </c>
      <c r="I7" s="232">
        <v>271.09491662449932</v>
      </c>
      <c r="J7" s="232">
        <v>361.72130023871921</v>
      </c>
      <c r="K7" s="232">
        <v>365.29097471511801</v>
      </c>
      <c r="L7" s="232">
        <v>314.46442250979436</v>
      </c>
      <c r="M7" s="232">
        <v>257.19835557024896</v>
      </c>
      <c r="N7" s="232">
        <v>343.73107925564375</v>
      </c>
      <c r="O7" s="232">
        <v>328.00963446803286</v>
      </c>
      <c r="P7" s="232">
        <v>334.43389590651594</v>
      </c>
      <c r="Q7" s="232">
        <v>278.61833864384164</v>
      </c>
      <c r="R7" s="232">
        <v>359.18962762174732</v>
      </c>
      <c r="S7" s="233">
        <v>370.50088558784228</v>
      </c>
    </row>
    <row r="8" spans="1:19" ht="18" customHeight="1">
      <c r="A8" s="659">
        <v>4</v>
      </c>
      <c r="B8" s="660" t="s">
        <v>53</v>
      </c>
      <c r="C8" s="234">
        <v>55.172157314562369</v>
      </c>
      <c r="D8" s="234">
        <v>55.371668629253854</v>
      </c>
      <c r="E8" s="234">
        <v>55.628084467593517</v>
      </c>
      <c r="F8" s="234">
        <v>55.94140482958138</v>
      </c>
      <c r="G8" s="234">
        <v>56.31162971521745</v>
      </c>
      <c r="H8" s="234">
        <v>56.738759124501733</v>
      </c>
      <c r="I8" s="234">
        <v>57.172275023214361</v>
      </c>
      <c r="J8" s="234">
        <v>57.612177411355347</v>
      </c>
      <c r="K8" s="234">
        <v>58.058466288924734</v>
      </c>
      <c r="L8" s="234">
        <v>58.511141655922465</v>
      </c>
      <c r="M8" s="234">
        <v>58.880752533861525</v>
      </c>
      <c r="N8" s="234">
        <v>59.167298922741871</v>
      </c>
      <c r="O8" s="234">
        <v>59.37078082256361</v>
      </c>
      <c r="P8" s="234">
        <v>59.491198233326685</v>
      </c>
      <c r="Q8" s="234">
        <v>59.581511291398996</v>
      </c>
      <c r="R8" s="234">
        <v>59.641719996780523</v>
      </c>
      <c r="S8" s="235">
        <v>59.671824349471294</v>
      </c>
    </row>
    <row r="9" spans="1:19" ht="18" customHeight="1">
      <c r="A9" s="656"/>
      <c r="B9" s="657" t="s">
        <v>64</v>
      </c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3"/>
    </row>
    <row r="10" spans="1:19" ht="18" customHeight="1">
      <c r="A10" s="656">
        <v>10</v>
      </c>
      <c r="B10" s="658" t="s">
        <v>378</v>
      </c>
      <c r="C10" s="232">
        <v>312.32207166725505</v>
      </c>
      <c r="D10" s="232">
        <v>314.92118099172313</v>
      </c>
      <c r="E10" s="232">
        <v>330.59806830765103</v>
      </c>
      <c r="F10" s="232">
        <v>369.33891282766916</v>
      </c>
      <c r="G10" s="232">
        <v>387.79024412039422</v>
      </c>
      <c r="H10" s="232">
        <v>459.20328612145067</v>
      </c>
      <c r="I10" s="232">
        <v>109.86095863292002</v>
      </c>
      <c r="J10" s="232">
        <v>21.243130996576337</v>
      </c>
      <c r="K10" s="232">
        <v>15.828385009230402</v>
      </c>
      <c r="L10" s="232">
        <v>4.064928028879577</v>
      </c>
      <c r="M10" s="232">
        <v>309.01467625370316</v>
      </c>
      <c r="N10" s="232">
        <v>371.32101026817793</v>
      </c>
      <c r="O10" s="232">
        <v>340.80571806921438</v>
      </c>
      <c r="P10" s="232">
        <v>248.76125946336893</v>
      </c>
      <c r="Q10" s="232">
        <v>304.2803949465752</v>
      </c>
      <c r="R10" s="232">
        <v>394.4707444867974</v>
      </c>
      <c r="S10" s="233">
        <v>241.17500205253884</v>
      </c>
    </row>
    <row r="11" spans="1:19" ht="18" customHeight="1">
      <c r="A11" s="656">
        <v>15</v>
      </c>
      <c r="B11" s="658" t="s">
        <v>347</v>
      </c>
      <c r="C11" s="232">
        <v>210.0301308476339</v>
      </c>
      <c r="D11" s="232">
        <v>215.69708608550815</v>
      </c>
      <c r="E11" s="232">
        <v>217.08782193766467</v>
      </c>
      <c r="F11" s="232">
        <v>214.20233840410356</v>
      </c>
      <c r="G11" s="232">
        <v>207.04063548482492</v>
      </c>
      <c r="H11" s="232">
        <v>195.60271317982864</v>
      </c>
      <c r="I11" s="232">
        <v>186.92221278950987</v>
      </c>
      <c r="J11" s="232">
        <v>180.99913431386847</v>
      </c>
      <c r="K11" s="232">
        <v>177.83347775290466</v>
      </c>
      <c r="L11" s="232">
        <v>177.42524310661832</v>
      </c>
      <c r="M11" s="232">
        <v>177.49111338109972</v>
      </c>
      <c r="N11" s="232">
        <v>178.03108857634888</v>
      </c>
      <c r="O11" s="232">
        <v>179.0451686923661</v>
      </c>
      <c r="P11" s="232">
        <v>180.5333537291512</v>
      </c>
      <c r="Q11" s="232">
        <v>181.64949250674007</v>
      </c>
      <c r="R11" s="232">
        <v>182.39358502513258</v>
      </c>
      <c r="S11" s="233">
        <v>182.76563128432883</v>
      </c>
    </row>
    <row r="12" spans="1:19" ht="18" customHeight="1">
      <c r="A12" s="656">
        <v>17</v>
      </c>
      <c r="B12" s="658" t="s">
        <v>348</v>
      </c>
      <c r="C12" s="232">
        <v>44.975603942847336</v>
      </c>
      <c r="D12" s="232">
        <v>36.101764339436428</v>
      </c>
      <c r="E12" s="232">
        <v>49.866092691275938</v>
      </c>
      <c r="F12" s="232">
        <v>57.451485511591393</v>
      </c>
      <c r="G12" s="232">
        <v>49.928771404130288</v>
      </c>
      <c r="H12" s="232">
        <v>37.700907915609761</v>
      </c>
      <c r="I12" s="232">
        <v>34.653580017045044</v>
      </c>
      <c r="J12" s="232">
        <v>49.501502456237297</v>
      </c>
      <c r="K12" s="232">
        <v>41.20365336942973</v>
      </c>
      <c r="L12" s="232">
        <v>39.746502409680787</v>
      </c>
      <c r="M12" s="232">
        <v>49.159046029334363</v>
      </c>
      <c r="N12" s="232">
        <v>65.974254794424567</v>
      </c>
      <c r="O12" s="232">
        <v>57.441807801419252</v>
      </c>
      <c r="P12" s="232">
        <v>45.223533285744487</v>
      </c>
      <c r="Q12" s="232">
        <v>60.452246486640782</v>
      </c>
      <c r="R12" s="232">
        <v>57.209177875930656</v>
      </c>
      <c r="S12" s="233">
        <v>48.487117640493942</v>
      </c>
    </row>
    <row r="13" spans="1:19" ht="18" customHeight="1">
      <c r="A13" s="656">
        <v>20</v>
      </c>
      <c r="B13" s="658" t="s">
        <v>349</v>
      </c>
      <c r="C13" s="232">
        <v>54.149472122863003</v>
      </c>
      <c r="D13" s="232">
        <v>49.266489712316243</v>
      </c>
      <c r="E13" s="232">
        <v>42.174007579443774</v>
      </c>
      <c r="F13" s="232">
        <v>63.475015416978287</v>
      </c>
      <c r="G13" s="232">
        <v>49.027993385142274</v>
      </c>
      <c r="H13" s="232">
        <v>35.923865195701197</v>
      </c>
      <c r="I13" s="232">
        <v>35.640612172874206</v>
      </c>
      <c r="J13" s="232">
        <v>62.093054257222761</v>
      </c>
      <c r="K13" s="232">
        <v>45.773104696176894</v>
      </c>
      <c r="L13" s="232">
        <v>41.391365810936918</v>
      </c>
      <c r="M13" s="232">
        <v>37.840630820167689</v>
      </c>
      <c r="N13" s="232">
        <v>54.885458845708882</v>
      </c>
      <c r="O13" s="232">
        <v>57.769188313638942</v>
      </c>
      <c r="P13" s="232">
        <v>41.28813218071452</v>
      </c>
      <c r="Q13" s="232">
        <v>43.626037177807717</v>
      </c>
      <c r="R13" s="232">
        <v>48.181587985376346</v>
      </c>
      <c r="S13" s="233">
        <v>61.606206863265029</v>
      </c>
    </row>
    <row r="14" spans="1:19" ht="18" customHeight="1">
      <c r="A14" s="656">
        <v>26</v>
      </c>
      <c r="B14" s="658" t="s">
        <v>55</v>
      </c>
      <c r="C14" s="232">
        <v>17.273700626037805</v>
      </c>
      <c r="D14" s="232">
        <v>26.318882187219675</v>
      </c>
      <c r="E14" s="232">
        <v>27.001385296044486</v>
      </c>
      <c r="F14" s="232">
        <v>18.721140836374644</v>
      </c>
      <c r="G14" s="232">
        <v>17.104087125949114</v>
      </c>
      <c r="H14" s="232">
        <v>19.187224928787451</v>
      </c>
      <c r="I14" s="232">
        <v>27.570938331717375</v>
      </c>
      <c r="J14" s="232">
        <v>18.729192437679831</v>
      </c>
      <c r="K14" s="232">
        <v>7.2506193973195936</v>
      </c>
      <c r="L14" s="232">
        <v>18.607679190189181</v>
      </c>
      <c r="M14" s="232">
        <v>18.405415586085201</v>
      </c>
      <c r="N14" s="232">
        <v>16.485584885985116</v>
      </c>
      <c r="O14" s="232">
        <v>23.71317356171744</v>
      </c>
      <c r="P14" s="232">
        <v>17.349755851477028</v>
      </c>
      <c r="Q14" s="232">
        <v>23.961629248705986</v>
      </c>
      <c r="R14" s="232">
        <v>13.400763760414979</v>
      </c>
      <c r="S14" s="233">
        <v>21.976455697509852</v>
      </c>
    </row>
    <row r="15" spans="1:19" ht="18" customHeight="1">
      <c r="A15" s="656">
        <v>28</v>
      </c>
      <c r="B15" s="658" t="s">
        <v>379</v>
      </c>
      <c r="C15" s="232">
        <v>40.104106193140282</v>
      </c>
      <c r="D15" s="232">
        <v>59.909577539365394</v>
      </c>
      <c r="E15" s="232">
        <v>62.559106210243939</v>
      </c>
      <c r="F15" s="232">
        <v>45.831613650366037</v>
      </c>
      <c r="G15" s="232">
        <v>45.465054537963717</v>
      </c>
      <c r="H15" s="232">
        <v>57.019503018537222</v>
      </c>
      <c r="I15" s="232">
        <v>79.385577500820787</v>
      </c>
      <c r="J15" s="232">
        <v>54.459172373931224</v>
      </c>
      <c r="K15" s="232">
        <v>23.211137687522253</v>
      </c>
      <c r="L15" s="232">
        <v>53.490831865762253</v>
      </c>
      <c r="M15" s="232">
        <v>53.127083527683759</v>
      </c>
      <c r="N15" s="232">
        <v>46.848006736144313</v>
      </c>
      <c r="O15" s="232">
        <v>67.215976580615731</v>
      </c>
      <c r="P15" s="232">
        <v>49.168857349609198</v>
      </c>
      <c r="Q15" s="232">
        <v>67.924040683983122</v>
      </c>
      <c r="R15" s="232">
        <v>38.010288358344681</v>
      </c>
      <c r="S15" s="233">
        <v>62.321979705503686</v>
      </c>
    </row>
    <row r="16" spans="1:19" ht="18" customHeight="1">
      <c r="A16" s="656">
        <v>29</v>
      </c>
      <c r="B16" s="658" t="s">
        <v>380</v>
      </c>
      <c r="C16" s="232">
        <v>55.471600857775172</v>
      </c>
      <c r="D16" s="232">
        <v>59.717458981679208</v>
      </c>
      <c r="E16" s="232">
        <v>57.103245471753162</v>
      </c>
      <c r="F16" s="232">
        <v>63.030069154535035</v>
      </c>
      <c r="G16" s="232">
        <v>54.799135286651563</v>
      </c>
      <c r="H16" s="232">
        <v>57.093315420387029</v>
      </c>
      <c r="I16" s="232">
        <v>50.682697705148989</v>
      </c>
      <c r="J16" s="232">
        <v>44.723187391609073</v>
      </c>
      <c r="K16" s="232">
        <v>49.486810929537249</v>
      </c>
      <c r="L16" s="232">
        <v>50.817754167311911</v>
      </c>
      <c r="M16" s="232">
        <v>50.197444881620925</v>
      </c>
      <c r="N16" s="232">
        <v>53.622947213884835</v>
      </c>
      <c r="O16" s="232">
        <v>55.606640908150659</v>
      </c>
      <c r="P16" s="232">
        <v>52.217971577009791</v>
      </c>
      <c r="Q16" s="232">
        <v>54.839938989343779</v>
      </c>
      <c r="R16" s="232">
        <v>56.823456035300296</v>
      </c>
      <c r="S16" s="233">
        <v>55.634647978905896</v>
      </c>
    </row>
    <row r="17" spans="1:19" ht="18" customHeight="1">
      <c r="A17" s="659">
        <v>40</v>
      </c>
      <c r="B17" s="660" t="s">
        <v>353</v>
      </c>
      <c r="C17" s="234">
        <v>59.825410911777034</v>
      </c>
      <c r="D17" s="234">
        <v>57.848863211620497</v>
      </c>
      <c r="E17" s="234">
        <v>62.12127505358422</v>
      </c>
      <c r="F17" s="234">
        <v>62.736881040633705</v>
      </c>
      <c r="G17" s="234">
        <v>62.080531941437698</v>
      </c>
      <c r="H17" s="234">
        <v>60.878511486493778</v>
      </c>
      <c r="I17" s="234">
        <v>60.09222883317765</v>
      </c>
      <c r="J17" s="234">
        <v>61.586172553564509</v>
      </c>
      <c r="K17" s="234">
        <v>61.986247973819978</v>
      </c>
      <c r="L17" s="234">
        <v>61.026628428004344</v>
      </c>
      <c r="M17" s="234">
        <v>62.973976035412093</v>
      </c>
      <c r="N17" s="234">
        <v>64.401916511178101</v>
      </c>
      <c r="O17" s="234">
        <v>63.239249025163936</v>
      </c>
      <c r="P17" s="234">
        <v>60.73041834627896</v>
      </c>
      <c r="Q17" s="234">
        <v>63.591145522789503</v>
      </c>
      <c r="R17" s="234">
        <v>65.357159092021647</v>
      </c>
      <c r="S17" s="235">
        <v>64.493871532056531</v>
      </c>
    </row>
    <row r="18" spans="1:19" ht="18" customHeight="1">
      <c r="A18" s="656"/>
      <c r="B18" s="657" t="s">
        <v>381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3"/>
    </row>
    <row r="19" spans="1:19" ht="18" customHeight="1">
      <c r="A19" s="656">
        <v>45</v>
      </c>
      <c r="B19" s="658" t="s">
        <v>225</v>
      </c>
      <c r="C19" s="232">
        <v>519.67797867186039</v>
      </c>
      <c r="D19" s="232">
        <v>558.63093397292346</v>
      </c>
      <c r="E19" s="232">
        <v>565.89037853000536</v>
      </c>
      <c r="F19" s="232">
        <v>558.35647681722594</v>
      </c>
      <c r="G19" s="232">
        <v>541.03310327006534</v>
      </c>
      <c r="H19" s="232">
        <v>503.77209174276851</v>
      </c>
      <c r="I19" s="232">
        <v>495.1781891246701</v>
      </c>
      <c r="J19" s="232">
        <v>499.08777100827643</v>
      </c>
      <c r="K19" s="232">
        <v>518.74977606352422</v>
      </c>
      <c r="L19" s="232">
        <v>554.89837380308177</v>
      </c>
      <c r="M19" s="232">
        <v>593.81342620706812</v>
      </c>
      <c r="N19" s="232">
        <v>605.12874529669466</v>
      </c>
      <c r="O19" s="232">
        <v>645.94089270740847</v>
      </c>
      <c r="P19" s="232">
        <v>626.09083401070791</v>
      </c>
      <c r="Q19" s="232">
        <v>596.08805186098243</v>
      </c>
      <c r="R19" s="232">
        <v>620.12121306458118</v>
      </c>
      <c r="S19" s="233">
        <v>610.68260615234851</v>
      </c>
    </row>
    <row r="20" spans="1:19" ht="18" customHeight="1">
      <c r="A20" s="656">
        <v>50</v>
      </c>
      <c r="B20" s="658" t="s">
        <v>354</v>
      </c>
      <c r="C20" s="232">
        <v>563.70002907357525</v>
      </c>
      <c r="D20" s="232">
        <v>565.75191375456802</v>
      </c>
      <c r="E20" s="232">
        <v>551.38151297698892</v>
      </c>
      <c r="F20" s="232">
        <v>592.22365422007226</v>
      </c>
      <c r="G20" s="232">
        <v>584.57138866622074</v>
      </c>
      <c r="H20" s="232">
        <v>550.45614195125233</v>
      </c>
      <c r="I20" s="232">
        <v>535.26099520202285</v>
      </c>
      <c r="J20" s="232">
        <v>569.28142321314408</v>
      </c>
      <c r="K20" s="232">
        <v>577.10540867129123</v>
      </c>
      <c r="L20" s="232">
        <v>554.60187015224767</v>
      </c>
      <c r="M20" s="232">
        <v>534.71881310311232</v>
      </c>
      <c r="N20" s="232">
        <v>586.69830594406505</v>
      </c>
      <c r="O20" s="232">
        <v>578.88108960339912</v>
      </c>
      <c r="P20" s="232">
        <v>589.70329470149352</v>
      </c>
      <c r="Q20" s="232">
        <v>571.90798075327632</v>
      </c>
      <c r="R20" s="232">
        <v>606.45027769588273</v>
      </c>
      <c r="S20" s="233">
        <v>623.09900404013581</v>
      </c>
    </row>
    <row r="21" spans="1:19" ht="18" customHeight="1">
      <c r="A21" s="656">
        <v>55</v>
      </c>
      <c r="B21" s="658" t="s">
        <v>355</v>
      </c>
      <c r="C21" s="232">
        <v>95.124669244695028</v>
      </c>
      <c r="D21" s="232">
        <v>107.17261814689974</v>
      </c>
      <c r="E21" s="232">
        <v>69.040515891351475</v>
      </c>
      <c r="F21" s="232">
        <v>92.120166701196311</v>
      </c>
      <c r="G21" s="232">
        <v>157.95495896897816</v>
      </c>
      <c r="H21" s="232">
        <v>155.263510050675</v>
      </c>
      <c r="I21" s="232">
        <v>5.5391515083974312</v>
      </c>
      <c r="J21" s="232">
        <v>6.3071198901691536</v>
      </c>
      <c r="K21" s="232">
        <v>21.200949562414067</v>
      </c>
      <c r="L21" s="232">
        <v>47.658200372221799</v>
      </c>
      <c r="M21" s="232">
        <v>6.8941677238707744</v>
      </c>
      <c r="N21" s="232">
        <v>60.493378461769481</v>
      </c>
      <c r="O21" s="232">
        <v>166.20168091824692</v>
      </c>
      <c r="P21" s="232">
        <v>165.50381642979181</v>
      </c>
      <c r="Q21" s="232">
        <v>15.392636185038587</v>
      </c>
      <c r="R21" s="232">
        <v>72.173445165610161</v>
      </c>
      <c r="S21" s="233">
        <v>140.57726346316562</v>
      </c>
    </row>
    <row r="22" spans="1:19" ht="18" customHeight="1">
      <c r="A22" s="656">
        <v>60</v>
      </c>
      <c r="B22" s="658" t="s">
        <v>356</v>
      </c>
      <c r="C22" s="232">
        <v>383.7987942375608</v>
      </c>
      <c r="D22" s="232">
        <v>309.95728963482691</v>
      </c>
      <c r="E22" s="232">
        <v>351.42557316854612</v>
      </c>
      <c r="F22" s="232">
        <v>397.9927614360231</v>
      </c>
      <c r="G22" s="232">
        <v>418.38557284255052</v>
      </c>
      <c r="H22" s="232">
        <v>348.662872669867</v>
      </c>
      <c r="I22" s="232">
        <v>290.00618069843125</v>
      </c>
      <c r="J22" s="232">
        <v>332.31685535647557</v>
      </c>
      <c r="K22" s="232">
        <v>411.54114829957473</v>
      </c>
      <c r="L22" s="232">
        <v>329.8366659908948</v>
      </c>
      <c r="M22" s="232">
        <v>327.83785181490492</v>
      </c>
      <c r="N22" s="232">
        <v>390.25609302801359</v>
      </c>
      <c r="O22" s="232">
        <v>405.08571591245214</v>
      </c>
      <c r="P22" s="232">
        <v>367.34568554158903</v>
      </c>
      <c r="Q22" s="232">
        <v>397.579706399354</v>
      </c>
      <c r="R22" s="232">
        <v>394.61275190626702</v>
      </c>
      <c r="S22" s="233">
        <v>383.98934499759167</v>
      </c>
    </row>
    <row r="23" spans="1:19" ht="18" customHeight="1">
      <c r="A23" s="656">
        <v>64</v>
      </c>
      <c r="B23" s="658" t="s">
        <v>357</v>
      </c>
      <c r="C23" s="232">
        <v>289.07171787777224</v>
      </c>
      <c r="D23" s="232">
        <v>157.50176997950805</v>
      </c>
      <c r="E23" s="232">
        <v>175.04570697631794</v>
      </c>
      <c r="F23" s="232">
        <v>178.9977749151245</v>
      </c>
      <c r="G23" s="232">
        <v>226.74979148249432</v>
      </c>
      <c r="H23" s="232">
        <v>203.36481939412559</v>
      </c>
      <c r="I23" s="232">
        <v>199.07018811871566</v>
      </c>
      <c r="J23" s="232">
        <v>227.08233320942415</v>
      </c>
      <c r="K23" s="232">
        <v>252.91390337955559</v>
      </c>
      <c r="L23" s="232">
        <v>213.10041303218807</v>
      </c>
      <c r="M23" s="232">
        <v>212.85368495993791</v>
      </c>
      <c r="N23" s="232">
        <v>247.38816924914863</v>
      </c>
      <c r="O23" s="232">
        <v>265.19765556398204</v>
      </c>
      <c r="P23" s="232">
        <v>242.39938929074813</v>
      </c>
      <c r="Q23" s="232">
        <v>273.53619845620767</v>
      </c>
      <c r="R23" s="232">
        <v>282.81037572642498</v>
      </c>
      <c r="S23" s="233">
        <v>306.53828200830293</v>
      </c>
    </row>
    <row r="24" spans="1:19" ht="18" customHeight="1">
      <c r="A24" s="656">
        <v>65</v>
      </c>
      <c r="B24" s="658" t="s">
        <v>358</v>
      </c>
      <c r="C24" s="232">
        <v>177.81552277022246</v>
      </c>
      <c r="D24" s="232">
        <v>174.28419499924215</v>
      </c>
      <c r="E24" s="232">
        <v>177.89378687287206</v>
      </c>
      <c r="F24" s="232">
        <v>196.82806408549854</v>
      </c>
      <c r="G24" s="232">
        <v>193.00757755844407</v>
      </c>
      <c r="H24" s="232">
        <v>173.65112369147099</v>
      </c>
      <c r="I24" s="232">
        <v>174.45516762686054</v>
      </c>
      <c r="J24" s="232">
        <v>193.38624007822199</v>
      </c>
      <c r="K24" s="232">
        <v>204.22696273869809</v>
      </c>
      <c r="L24" s="232">
        <v>203.56872381928474</v>
      </c>
      <c r="M24" s="232">
        <v>212.37470316613459</v>
      </c>
      <c r="N24" s="232">
        <v>213.39464254992956</v>
      </c>
      <c r="O24" s="232">
        <v>218.20567811330397</v>
      </c>
      <c r="P24" s="232">
        <v>208.54712088223079</v>
      </c>
      <c r="Q24" s="232">
        <v>200.8284912025405</v>
      </c>
      <c r="R24" s="232">
        <v>221.03665990943844</v>
      </c>
      <c r="S24" s="233">
        <v>232.03056443020236</v>
      </c>
    </row>
    <row r="25" spans="1:19" ht="18" customHeight="1">
      <c r="A25" s="656">
        <v>71</v>
      </c>
      <c r="B25" s="658" t="s">
        <v>359</v>
      </c>
      <c r="C25" s="232">
        <v>410.52165690271511</v>
      </c>
      <c r="D25" s="232">
        <v>429.81536675342858</v>
      </c>
      <c r="E25" s="232">
        <v>429.26697144035097</v>
      </c>
      <c r="F25" s="232">
        <v>422.98968191750583</v>
      </c>
      <c r="G25" s="232">
        <v>414.57005024436563</v>
      </c>
      <c r="H25" s="232">
        <v>395.13414826539281</v>
      </c>
      <c r="I25" s="232">
        <v>389.81492624399522</v>
      </c>
      <c r="J25" s="232">
        <v>386.85670137261383</v>
      </c>
      <c r="K25" s="232">
        <v>387.99945217799097</v>
      </c>
      <c r="L25" s="232">
        <v>391.25761034942002</v>
      </c>
      <c r="M25" s="232">
        <v>399.99742190737084</v>
      </c>
      <c r="N25" s="232">
        <v>395.92266302404806</v>
      </c>
      <c r="O25" s="232">
        <v>418.14398577561559</v>
      </c>
      <c r="P25" s="232">
        <v>409.23258151195961</v>
      </c>
      <c r="Q25" s="232">
        <v>392.50442531074958</v>
      </c>
      <c r="R25" s="232">
        <v>410.36306396222233</v>
      </c>
      <c r="S25" s="233">
        <v>405.15108240587517</v>
      </c>
    </row>
    <row r="26" spans="1:19" ht="18" customHeight="1">
      <c r="A26" s="656">
        <v>75</v>
      </c>
      <c r="B26" s="658" t="s">
        <v>87</v>
      </c>
      <c r="C26" s="232">
        <v>315.20888431866086</v>
      </c>
      <c r="D26" s="232">
        <v>229.06503614679792</v>
      </c>
      <c r="E26" s="232">
        <v>306.02821124520779</v>
      </c>
      <c r="F26" s="232">
        <v>220.69489117997344</v>
      </c>
      <c r="G26" s="232">
        <v>399.31767804379439</v>
      </c>
      <c r="H26" s="232">
        <v>268.42421348824189</v>
      </c>
      <c r="I26" s="232">
        <v>188.49786217973306</v>
      </c>
      <c r="J26" s="232">
        <v>251.75998982693068</v>
      </c>
      <c r="K26" s="232">
        <v>413.99288074272243</v>
      </c>
      <c r="L26" s="232">
        <v>275.73895464167884</v>
      </c>
      <c r="M26" s="232">
        <v>307.75740901396898</v>
      </c>
      <c r="N26" s="232">
        <v>287.22574818608155</v>
      </c>
      <c r="O26" s="232">
        <v>286.83610139540701</v>
      </c>
      <c r="P26" s="232">
        <v>233.47194665986436</v>
      </c>
      <c r="Q26" s="232">
        <v>339.54545609857666</v>
      </c>
      <c r="R26" s="232">
        <v>298.80312809700837</v>
      </c>
      <c r="S26" s="233">
        <v>300.68661130864973</v>
      </c>
    </row>
    <row r="27" spans="1:19" ht="18" customHeight="1">
      <c r="A27" s="656">
        <v>80</v>
      </c>
      <c r="B27" s="658" t="s">
        <v>382</v>
      </c>
      <c r="C27" s="232">
        <v>140.65839086548061</v>
      </c>
      <c r="D27" s="232">
        <v>126.83775325031925</v>
      </c>
      <c r="E27" s="232">
        <v>127.97293908131006</v>
      </c>
      <c r="F27" s="232">
        <v>0.58038347526935585</v>
      </c>
      <c r="G27" s="232">
        <v>164.88899749621584</v>
      </c>
      <c r="H27" s="232">
        <v>155.89827422536757</v>
      </c>
      <c r="I27" s="232">
        <v>39.970603872514971</v>
      </c>
      <c r="J27" s="232">
        <v>0.56030111791307424</v>
      </c>
      <c r="K27" s="232">
        <v>169.53115089930418</v>
      </c>
      <c r="L27" s="232">
        <v>146.71698672592635</v>
      </c>
      <c r="M27" s="232">
        <v>141.06926616065971</v>
      </c>
      <c r="N27" s="232">
        <v>0.57131598783442716</v>
      </c>
      <c r="O27" s="232">
        <v>137.63610786151546</v>
      </c>
      <c r="P27" s="232">
        <v>131.68479401524775</v>
      </c>
      <c r="Q27" s="232">
        <v>136.97559130316895</v>
      </c>
      <c r="R27" s="232">
        <v>0.57384957839859552</v>
      </c>
      <c r="S27" s="233">
        <v>147.43836961962822</v>
      </c>
    </row>
    <row r="28" spans="1:19" ht="18" customHeight="1">
      <c r="A28" s="656">
        <v>85</v>
      </c>
      <c r="B28" s="658" t="s">
        <v>383</v>
      </c>
      <c r="C28" s="232">
        <v>55.491925915714134</v>
      </c>
      <c r="D28" s="232">
        <v>64.573944970417031</v>
      </c>
      <c r="E28" s="232">
        <v>64.318552148445491</v>
      </c>
      <c r="F28" s="232">
        <v>63.501117656852941</v>
      </c>
      <c r="G28" s="232">
        <v>59.694894823104377</v>
      </c>
      <c r="H28" s="232">
        <v>69.585184242351986</v>
      </c>
      <c r="I28" s="232">
        <v>79.530625908569561</v>
      </c>
      <c r="J28" s="232">
        <v>79.756297498738206</v>
      </c>
      <c r="K28" s="232">
        <v>61.452578396267135</v>
      </c>
      <c r="L28" s="232">
        <v>65.640407080666407</v>
      </c>
      <c r="M28" s="232">
        <v>71.0981767192756</v>
      </c>
      <c r="N28" s="232">
        <v>67.726817169851486</v>
      </c>
      <c r="O28" s="232">
        <v>60.643534616646193</v>
      </c>
      <c r="P28" s="232">
        <v>66.242426260268388</v>
      </c>
      <c r="Q28" s="232">
        <v>65.531879217484914</v>
      </c>
      <c r="R28" s="232">
        <v>63.285898201403995</v>
      </c>
      <c r="S28" s="233">
        <v>57.144414403441267</v>
      </c>
    </row>
    <row r="29" spans="1:19" ht="18" customHeight="1">
      <c r="A29" s="656">
        <v>91</v>
      </c>
      <c r="B29" s="658" t="s">
        <v>362</v>
      </c>
      <c r="C29" s="232">
        <v>94.989823374289855</v>
      </c>
      <c r="D29" s="232">
        <v>73.943531659720804</v>
      </c>
      <c r="E29" s="232">
        <v>58.958259493734488</v>
      </c>
      <c r="F29" s="232">
        <v>73.51637976655941</v>
      </c>
      <c r="G29" s="232">
        <v>67.103161338409308</v>
      </c>
      <c r="H29" s="232">
        <v>62.811168320070436</v>
      </c>
      <c r="I29" s="232">
        <v>55.180575771438633</v>
      </c>
      <c r="J29" s="232">
        <v>64.018521406047526</v>
      </c>
      <c r="K29" s="232">
        <v>65.954972240345441</v>
      </c>
      <c r="L29" s="232">
        <v>56.556230331199174</v>
      </c>
      <c r="M29" s="232">
        <v>67.70543701076987</v>
      </c>
      <c r="N29" s="232">
        <v>53.287162770230381</v>
      </c>
      <c r="O29" s="232">
        <v>39.833261874804201</v>
      </c>
      <c r="P29" s="232">
        <v>36.805406840616023</v>
      </c>
      <c r="Q29" s="232">
        <v>35.172841997277352</v>
      </c>
      <c r="R29" s="232">
        <v>36.562487564752779</v>
      </c>
      <c r="S29" s="233">
        <v>35.516094780109093</v>
      </c>
    </row>
    <row r="30" spans="1:19" ht="18" customHeight="1">
      <c r="A30" s="656">
        <v>97</v>
      </c>
      <c r="B30" s="658" t="s">
        <v>384</v>
      </c>
      <c r="C30" s="232">
        <v>-121.31154776746146</v>
      </c>
      <c r="D30" s="232">
        <v>-126.99084671678395</v>
      </c>
      <c r="E30" s="232">
        <v>-132.38516937077566</v>
      </c>
      <c r="F30" s="232">
        <v>-147.76256863370398</v>
      </c>
      <c r="G30" s="232">
        <v>-149.64004304606794</v>
      </c>
      <c r="H30" s="232">
        <v>-152.21559298130879</v>
      </c>
      <c r="I30" s="232">
        <v>-156.52977243622286</v>
      </c>
      <c r="J30" s="232">
        <v>-173.80806419770278</v>
      </c>
      <c r="K30" s="232">
        <v>-181.10261260199007</v>
      </c>
      <c r="L30" s="232">
        <v>-176.77716183850134</v>
      </c>
      <c r="M30" s="232">
        <v>-181.43057044068607</v>
      </c>
      <c r="N30" s="232">
        <v>-180.48561149711162</v>
      </c>
      <c r="O30" s="232">
        <v>-182.89288203747859</v>
      </c>
      <c r="P30" s="232">
        <v>-167.57282493539455</v>
      </c>
      <c r="Q30" s="232">
        <v>-160.4565154887816</v>
      </c>
      <c r="R30" s="232">
        <v>-176.66500140671701</v>
      </c>
      <c r="S30" s="233">
        <v>-185.61545898974288</v>
      </c>
    </row>
    <row r="31" spans="1:19" ht="18" customHeight="1">
      <c r="A31" s="656"/>
      <c r="B31" s="658" t="s">
        <v>385</v>
      </c>
      <c r="C31" s="232">
        <v>728.11740940088919</v>
      </c>
      <c r="D31" s="232">
        <v>444.03646106772698</v>
      </c>
      <c r="E31" s="232">
        <v>485.92681262242257</v>
      </c>
      <c r="F31" s="232">
        <v>683.32947141030638</v>
      </c>
      <c r="G31" s="232">
        <v>593.91904122786548</v>
      </c>
      <c r="H31" s="232">
        <v>636.23521440876743</v>
      </c>
      <c r="I31" s="232">
        <v>707.19056450952974</v>
      </c>
      <c r="J31" s="232">
        <v>784.52177114833262</v>
      </c>
      <c r="K31" s="232">
        <v>372.35145600278321</v>
      </c>
      <c r="L31" s="232">
        <v>377.62149016023903</v>
      </c>
      <c r="M31" s="232">
        <v>784.49056529766733</v>
      </c>
      <c r="N31" s="232">
        <v>693.2262453174169</v>
      </c>
      <c r="O31" s="232">
        <v>658.12347616367526</v>
      </c>
      <c r="P31" s="232">
        <v>363.57503059056558</v>
      </c>
      <c r="Q31" s="232">
        <v>521.54567327371217</v>
      </c>
      <c r="R31" s="232">
        <v>547.93681340962951</v>
      </c>
      <c r="S31" s="233">
        <v>769.56678709250946</v>
      </c>
    </row>
    <row r="32" spans="1:19" ht="18" customHeight="1">
      <c r="A32" s="236"/>
      <c r="C32" s="237"/>
      <c r="D32" s="237"/>
      <c r="E32" s="237"/>
      <c r="F32" s="237"/>
      <c r="G32" s="237"/>
      <c r="H32" s="237"/>
      <c r="I32" s="237"/>
      <c r="J32" s="237"/>
      <c r="K32" s="237"/>
      <c r="L32" s="237"/>
      <c r="M32" s="237"/>
      <c r="N32" s="237"/>
      <c r="O32" s="237"/>
      <c r="P32" s="237"/>
      <c r="Q32" s="237"/>
      <c r="R32" s="237"/>
      <c r="S32" s="237"/>
    </row>
    <row r="33" spans="1:19" ht="18" customHeight="1">
      <c r="A33" s="236"/>
      <c r="B33" s="661" t="s">
        <v>89</v>
      </c>
      <c r="C33" s="238">
        <v>5658.6206039883118</v>
      </c>
      <c r="D33" s="238">
        <v>5169.3658872485948</v>
      </c>
      <c r="E33" s="238">
        <v>5298.0995009629614</v>
      </c>
      <c r="F33" s="238">
        <v>5544.5613485913445</v>
      </c>
      <c r="G33" s="238">
        <v>5868.9076773201778</v>
      </c>
      <c r="H33" s="238">
        <v>5535.7484073431624</v>
      </c>
      <c r="I33" s="238">
        <v>4794.1022296673673</v>
      </c>
      <c r="J33" s="238">
        <v>4989.9114019316175</v>
      </c>
      <c r="K33" s="238">
        <v>4999.3831290045682</v>
      </c>
      <c r="L33" s="238">
        <v>4719.1664927263491</v>
      </c>
      <c r="M33" s="238">
        <v>5411.4179060137249</v>
      </c>
      <c r="N33" s="238">
        <v>5558.1657239629976</v>
      </c>
      <c r="O33" s="238">
        <v>5796.6358990130548</v>
      </c>
      <c r="P33" s="238">
        <v>5266.5898975345317</v>
      </c>
      <c r="Q33" s="238">
        <v>5429.083682213939</v>
      </c>
      <c r="R33" s="238">
        <v>5559.64351676758</v>
      </c>
      <c r="S33" s="238">
        <v>5921.8804249159766</v>
      </c>
    </row>
    <row r="34" spans="1:19" ht="18" customHeight="1"/>
    <row r="35" spans="1:19" ht="18" customHeight="1">
      <c r="A35" s="214" t="s">
        <v>434</v>
      </c>
    </row>
    <row r="36" spans="1:19" ht="18" customHeight="1">
      <c r="A36" s="229" t="s">
        <v>386</v>
      </c>
    </row>
    <row r="37" spans="1:19" ht="36.6" customHeight="1">
      <c r="A37" s="803" t="s">
        <v>395</v>
      </c>
      <c r="B37" s="803"/>
      <c r="C37" s="803"/>
      <c r="D37" s="803"/>
      <c r="E37" s="803"/>
      <c r="F37" s="803"/>
      <c r="G37" s="803"/>
      <c r="H37" s="803"/>
      <c r="I37" s="803"/>
      <c r="J37" s="803"/>
      <c r="K37" s="803"/>
      <c r="L37" s="803"/>
      <c r="M37" s="803"/>
      <c r="N37" s="803"/>
      <c r="O37" s="803"/>
      <c r="P37" s="803"/>
      <c r="Q37" s="803"/>
      <c r="R37" s="803"/>
      <c r="S37" s="803"/>
    </row>
    <row r="38" spans="1:19" ht="18" customHeight="1">
      <c r="A38" s="230"/>
    </row>
    <row r="39" spans="1:19" ht="18" customHeight="1">
      <c r="A39" s="239"/>
    </row>
    <row r="40" spans="1:19" ht="42.6" customHeight="1">
      <c r="A40" s="673" t="s">
        <v>364</v>
      </c>
      <c r="B40" s="664" t="s">
        <v>365</v>
      </c>
      <c r="C40" s="664" t="s">
        <v>366</v>
      </c>
      <c r="D40" s="664" t="s">
        <v>367</v>
      </c>
      <c r="E40" s="664" t="s">
        <v>368</v>
      </c>
      <c r="F40" s="664" t="s">
        <v>369</v>
      </c>
      <c r="G40" s="664" t="s">
        <v>370</v>
      </c>
      <c r="H40" s="664" t="s">
        <v>371</v>
      </c>
      <c r="I40" s="664" t="s">
        <v>372</v>
      </c>
      <c r="J40" s="664" t="s">
        <v>373</v>
      </c>
      <c r="K40" s="664" t="s">
        <v>374</v>
      </c>
      <c r="L40" s="664" t="s">
        <v>375</v>
      </c>
      <c r="M40" s="664" t="s">
        <v>376</v>
      </c>
      <c r="N40" s="664" t="s">
        <v>377</v>
      </c>
      <c r="O40" s="664" t="s">
        <v>438</v>
      </c>
      <c r="P40" s="664" t="s">
        <v>441</v>
      </c>
      <c r="Q40" s="664" t="s">
        <v>442</v>
      </c>
      <c r="R40" s="664" t="s">
        <v>443</v>
      </c>
      <c r="S40" s="664" t="s">
        <v>444</v>
      </c>
    </row>
    <row r="41" spans="1:19" ht="18" customHeight="1">
      <c r="A41" s="665"/>
      <c r="B41" s="657" t="s">
        <v>63</v>
      </c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  <c r="Q41" s="240"/>
      <c r="R41" s="240"/>
      <c r="S41" s="240"/>
    </row>
    <row r="42" spans="1:19" ht="18" customHeight="1">
      <c r="A42" s="665">
        <v>1</v>
      </c>
      <c r="B42" s="658" t="s">
        <v>51</v>
      </c>
      <c r="C42" s="240">
        <v>-1.8448210845158686</v>
      </c>
      <c r="D42" s="240">
        <v>3.2036079501615689</v>
      </c>
      <c r="E42" s="240">
        <v>6.882840971727</v>
      </c>
      <c r="F42" s="240">
        <v>11.135367727553591</v>
      </c>
      <c r="G42" s="240">
        <v>9.3157387737678121</v>
      </c>
      <c r="H42" s="240">
        <v>-0.14871507455633814</v>
      </c>
      <c r="I42" s="240">
        <v>-1.6180049673181096</v>
      </c>
      <c r="J42" s="240">
        <v>-5.1120332403294277</v>
      </c>
      <c r="K42" s="240">
        <v>-2.3855063953935773</v>
      </c>
      <c r="L42" s="240">
        <v>-0.74171682772465886</v>
      </c>
      <c r="M42" s="240">
        <v>-2.2682310244673598</v>
      </c>
      <c r="N42" s="240">
        <v>3.124259124989992</v>
      </c>
      <c r="O42" s="240">
        <v>-1.2489384560103733</v>
      </c>
      <c r="P42" s="240">
        <v>5.2561364268437716</v>
      </c>
      <c r="Q42" s="240">
        <v>5.4149405401453299</v>
      </c>
      <c r="R42" s="240">
        <v>2.7226229021311887</v>
      </c>
      <c r="S42" s="240">
        <v>6.9075466709522582</v>
      </c>
    </row>
    <row r="43" spans="1:19" ht="18" customHeight="1">
      <c r="A43" s="665">
        <v>3</v>
      </c>
      <c r="B43" s="658" t="s">
        <v>345</v>
      </c>
      <c r="C43" s="240">
        <v>-10.613090529919933</v>
      </c>
      <c r="D43" s="240">
        <v>-2.1087890418341138</v>
      </c>
      <c r="E43" s="240">
        <v>-1.8106611654109539</v>
      </c>
      <c r="F43" s="240">
        <v>2.4593825128103042</v>
      </c>
      <c r="G43" s="240">
        <v>10.40604970109702</v>
      </c>
      <c r="H43" s="240">
        <v>2.2427044224638149</v>
      </c>
      <c r="I43" s="240">
        <v>7.2706343058825951E-2</v>
      </c>
      <c r="J43" s="240">
        <v>0.97590399579827736</v>
      </c>
      <c r="K43" s="240">
        <v>-0.95571142015833388</v>
      </c>
      <c r="L43" s="240">
        <v>-1.6485616894436395</v>
      </c>
      <c r="M43" s="240">
        <v>-5.1260869171880667</v>
      </c>
      <c r="N43" s="240">
        <v>-4.9735033494579302</v>
      </c>
      <c r="O43" s="240">
        <v>-10.205929745775954</v>
      </c>
      <c r="P43" s="240">
        <v>6.3503124573971892</v>
      </c>
      <c r="Q43" s="240">
        <v>8.32819596614498</v>
      </c>
      <c r="R43" s="240">
        <v>4.4972797919755614</v>
      </c>
      <c r="S43" s="240">
        <v>12.954269221000736</v>
      </c>
    </row>
    <row r="44" spans="1:19" ht="18" customHeight="1">
      <c r="A44" s="666">
        <v>4</v>
      </c>
      <c r="B44" s="660" t="s">
        <v>53</v>
      </c>
      <c r="C44" s="241">
        <v>-1.1871148772329754</v>
      </c>
      <c r="D44" s="241">
        <v>-0.14152736160969459</v>
      </c>
      <c r="E44" s="241">
        <v>0.75471482336146867</v>
      </c>
      <c r="F44" s="241">
        <v>1.4925447655675717</v>
      </c>
      <c r="G44" s="241">
        <v>2.0653033271083032</v>
      </c>
      <c r="H44" s="241">
        <v>2.4689349790076864</v>
      </c>
      <c r="I44" s="241">
        <v>2.7759189812124774</v>
      </c>
      <c r="J44" s="241">
        <v>2.9866475231785206</v>
      </c>
      <c r="K44" s="241">
        <v>3.1020884718511832</v>
      </c>
      <c r="L44" s="241">
        <v>3.1237597698102526</v>
      </c>
      <c r="M44" s="241">
        <v>2.9882972296509935</v>
      </c>
      <c r="N44" s="241">
        <v>2.6992930683435779</v>
      </c>
      <c r="O44" s="241">
        <v>2.2603327602700007</v>
      </c>
      <c r="P44" s="241">
        <v>1.6749913771423097</v>
      </c>
      <c r="Q44" s="241">
        <v>1.1901321355131778</v>
      </c>
      <c r="R44" s="241">
        <v>0.80182986662638012</v>
      </c>
      <c r="S44" s="241">
        <v>0.5070567082609001</v>
      </c>
    </row>
    <row r="45" spans="1:19" ht="18" customHeight="1">
      <c r="A45" s="665"/>
      <c r="B45" s="657" t="s">
        <v>64</v>
      </c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240"/>
      <c r="S45" s="240"/>
    </row>
    <row r="46" spans="1:19" ht="18" customHeight="1">
      <c r="A46" s="665">
        <v>10</v>
      </c>
      <c r="B46" s="658" t="s">
        <v>378</v>
      </c>
      <c r="C46" s="240">
        <v>38.47579028976984</v>
      </c>
      <c r="D46" s="240">
        <v>55.407175611340456</v>
      </c>
      <c r="E46" s="240">
        <v>-19.269209044177181</v>
      </c>
      <c r="F46" s="240">
        <v>6.2311465849413272</v>
      </c>
      <c r="G46" s="240">
        <v>24.163573214749377</v>
      </c>
      <c r="H46" s="240">
        <v>45.815306761954375</v>
      </c>
      <c r="I46" s="240">
        <v>-66.769025846005675</v>
      </c>
      <c r="J46" s="240">
        <v>-94.248336620168644</v>
      </c>
      <c r="K46" s="240">
        <v>-95.918312734985605</v>
      </c>
      <c r="L46" s="240">
        <v>-99.114786816267582</v>
      </c>
      <c r="M46" s="240">
        <v>181.27797181000238</v>
      </c>
      <c r="N46" s="240">
        <v>1647.9580120652749</v>
      </c>
      <c r="O46" s="240">
        <v>2053.1300753075679</v>
      </c>
      <c r="P46" s="240">
        <v>6019.6965283524441</v>
      </c>
      <c r="Q46" s="240">
        <v>-1.5320571063236699</v>
      </c>
      <c r="R46" s="240">
        <v>6.2344261645469912</v>
      </c>
      <c r="S46" s="240">
        <v>-29.233874531542192</v>
      </c>
    </row>
    <row r="47" spans="1:19" ht="18" customHeight="1">
      <c r="A47" s="665">
        <v>15</v>
      </c>
      <c r="B47" s="658" t="s">
        <v>347</v>
      </c>
      <c r="C47" s="240">
        <v>4.0133000536440644</v>
      </c>
      <c r="D47" s="240">
        <v>6.9037202053640945</v>
      </c>
      <c r="E47" s="240">
        <v>6.905374926781449</v>
      </c>
      <c r="F47" s="240">
        <v>4.0728738020781918</v>
      </c>
      <c r="G47" s="240">
        <v>-1.4233649956527983</v>
      </c>
      <c r="H47" s="240">
        <v>-9.3160150052808532</v>
      </c>
      <c r="I47" s="240">
        <v>-13.895578701239476</v>
      </c>
      <c r="J47" s="240">
        <v>-15.500859765403474</v>
      </c>
      <c r="K47" s="240">
        <v>-14.10696874240468</v>
      </c>
      <c r="L47" s="240">
        <v>-9.2930562044396314</v>
      </c>
      <c r="M47" s="240">
        <v>-5.0454674528330967</v>
      </c>
      <c r="N47" s="240">
        <v>-1.6398121177600422</v>
      </c>
      <c r="O47" s="240">
        <v>0.68136267409957263</v>
      </c>
      <c r="P47" s="240">
        <v>1.7517860300550137</v>
      </c>
      <c r="Q47" s="240">
        <v>2.342866099843377</v>
      </c>
      <c r="R47" s="240">
        <v>2.450412724917328</v>
      </c>
      <c r="S47" s="240">
        <v>2.0779463747246929</v>
      </c>
    </row>
    <row r="48" spans="1:19" ht="18" customHeight="1">
      <c r="A48" s="665">
        <v>17</v>
      </c>
      <c r="B48" s="658" t="s">
        <v>348</v>
      </c>
      <c r="C48" s="240">
        <v>10.342230488871106</v>
      </c>
      <c r="D48" s="240">
        <v>15.581217192233909</v>
      </c>
      <c r="E48" s="240">
        <v>4.8467838834798549</v>
      </c>
      <c r="F48" s="240">
        <v>4.7346376162314741</v>
      </c>
      <c r="G48" s="240">
        <v>11.013009336299696</v>
      </c>
      <c r="H48" s="240">
        <v>4.4295441107471856</v>
      </c>
      <c r="I48" s="240">
        <v>-30.506726822196594</v>
      </c>
      <c r="J48" s="240">
        <v>-13.83773280109547</v>
      </c>
      <c r="K48" s="240">
        <v>-17.475130649777583</v>
      </c>
      <c r="L48" s="240">
        <v>5.4258494215839947</v>
      </c>
      <c r="M48" s="240">
        <v>41.858491980206722</v>
      </c>
      <c r="N48" s="240">
        <v>33.277277498294744</v>
      </c>
      <c r="O48" s="240">
        <v>39.409501595402489</v>
      </c>
      <c r="P48" s="240">
        <v>13.779906517585051</v>
      </c>
      <c r="Q48" s="240">
        <v>22.972781958721299</v>
      </c>
      <c r="R48" s="240">
        <v>-13.28560200612473</v>
      </c>
      <c r="S48" s="240">
        <v>-15.589151009805203</v>
      </c>
    </row>
    <row r="49" spans="1:19" ht="18" customHeight="1">
      <c r="A49" s="665">
        <v>20</v>
      </c>
      <c r="B49" s="658" t="s">
        <v>349</v>
      </c>
      <c r="C49" s="240">
        <v>21.25346553570089</v>
      </c>
      <c r="D49" s="240">
        <v>40.828570044946957</v>
      </c>
      <c r="E49" s="240">
        <v>-28.70416304862956</v>
      </c>
      <c r="F49" s="240">
        <v>26.051312572938599</v>
      </c>
      <c r="G49" s="240">
        <v>-9.4580400084054332</v>
      </c>
      <c r="H49" s="240">
        <v>-27.08255569764999</v>
      </c>
      <c r="I49" s="240">
        <v>-15.491521393271713</v>
      </c>
      <c r="J49" s="240">
        <v>-2.1771734133141818</v>
      </c>
      <c r="K49" s="240">
        <v>-6.6388372524170292</v>
      </c>
      <c r="L49" s="240">
        <v>15.219689154968741</v>
      </c>
      <c r="M49" s="240">
        <v>6.1727858001493496</v>
      </c>
      <c r="N49" s="240">
        <v>-11.607732133220805</v>
      </c>
      <c r="O49" s="240">
        <v>26.207712360975144</v>
      </c>
      <c r="P49" s="240">
        <v>-0.24940861022546557</v>
      </c>
      <c r="Q49" s="240">
        <v>15.288873975527428</v>
      </c>
      <c r="R49" s="240">
        <v>-12.214293186794901</v>
      </c>
      <c r="S49" s="240">
        <v>6.6419810657443401</v>
      </c>
    </row>
    <row r="50" spans="1:19" ht="18" customHeight="1">
      <c r="A50" s="665">
        <v>26</v>
      </c>
      <c r="B50" s="658" t="s">
        <v>55</v>
      </c>
      <c r="C50" s="240">
        <v>-13.454825622291066</v>
      </c>
      <c r="D50" s="240">
        <v>7.535172723993333</v>
      </c>
      <c r="E50" s="240">
        <v>-9.0721317892890845</v>
      </c>
      <c r="F50" s="240">
        <v>48.274355104201547</v>
      </c>
      <c r="G50" s="240">
        <v>-0.98191756219868642</v>
      </c>
      <c r="H50" s="240">
        <v>-27.097113044927578</v>
      </c>
      <c r="I50" s="240">
        <v>2.1093474628367526</v>
      </c>
      <c r="J50" s="240">
        <v>4.3008069730143816E-2</v>
      </c>
      <c r="K50" s="240">
        <v>-57.608849019954619</v>
      </c>
      <c r="L50" s="240">
        <v>-3.02047711823481</v>
      </c>
      <c r="M50" s="240">
        <v>-33.243419702869645</v>
      </c>
      <c r="N50" s="240">
        <v>-11.979200700511639</v>
      </c>
      <c r="O50" s="240">
        <v>227.05031477012457</v>
      </c>
      <c r="P50" s="240">
        <v>-6.7602376731397467</v>
      </c>
      <c r="Q50" s="240">
        <v>30.187928311824553</v>
      </c>
      <c r="R50" s="240">
        <v>-18.712233426383527</v>
      </c>
      <c r="S50" s="240">
        <v>-7.3238525399710541</v>
      </c>
    </row>
    <row r="51" spans="1:19" ht="18" customHeight="1">
      <c r="A51" s="665">
        <v>28</v>
      </c>
      <c r="B51" s="658" t="s">
        <v>379</v>
      </c>
      <c r="C51" s="240">
        <v>-14.928636213304248</v>
      </c>
      <c r="D51" s="240">
        <v>3.2413471823410145</v>
      </c>
      <c r="E51" s="240">
        <v>-11.881668411627622</v>
      </c>
      <c r="F51" s="240">
        <v>53.517136724558753</v>
      </c>
      <c r="G51" s="240">
        <v>13.367579666294649</v>
      </c>
      <c r="H51" s="240">
        <v>-4.8240609256995022</v>
      </c>
      <c r="I51" s="240">
        <v>26.896917666994334</v>
      </c>
      <c r="J51" s="240">
        <v>18.824470788617511</v>
      </c>
      <c r="K51" s="240">
        <v>-48.947300463170563</v>
      </c>
      <c r="L51" s="240">
        <v>-6.1885336875486026</v>
      </c>
      <c r="M51" s="240">
        <v>-33.077159352862971</v>
      </c>
      <c r="N51" s="240">
        <v>-13.975911322204116</v>
      </c>
      <c r="O51" s="240">
        <v>189.58501511431476</v>
      </c>
      <c r="P51" s="240">
        <v>-8.0798416577241738</v>
      </c>
      <c r="Q51" s="240">
        <v>27.852003486298816</v>
      </c>
      <c r="R51" s="240">
        <v>-18.864662540660724</v>
      </c>
      <c r="S51" s="240">
        <v>-7.281002410554005</v>
      </c>
    </row>
    <row r="52" spans="1:19" ht="18" customHeight="1">
      <c r="A52" s="665">
        <v>29</v>
      </c>
      <c r="B52" s="658" t="s">
        <v>380</v>
      </c>
      <c r="C52" s="240">
        <v>1.0661135353398299</v>
      </c>
      <c r="D52" s="240">
        <v>9.1069467103926058</v>
      </c>
      <c r="E52" s="240">
        <v>-10.077925815694988</v>
      </c>
      <c r="F52" s="240">
        <v>13.797591580297563</v>
      </c>
      <c r="G52" s="240">
        <v>-1.2122699917165858</v>
      </c>
      <c r="H52" s="240">
        <v>-4.3942652718985347</v>
      </c>
      <c r="I52" s="240">
        <v>-11.243752808726393</v>
      </c>
      <c r="J52" s="240">
        <v>-29.044679798846097</v>
      </c>
      <c r="K52" s="240">
        <v>-9.6941755181460536</v>
      </c>
      <c r="L52" s="240">
        <v>-10.991761832128988</v>
      </c>
      <c r="M52" s="240">
        <v>-0.95743290215344334</v>
      </c>
      <c r="N52" s="240">
        <v>19.899654611704911</v>
      </c>
      <c r="O52" s="240">
        <v>12.36658791233738</v>
      </c>
      <c r="P52" s="240">
        <v>2.7553705051345245</v>
      </c>
      <c r="Q52" s="240">
        <v>9.2484669661396133</v>
      </c>
      <c r="R52" s="240">
        <v>5.9685432966779084</v>
      </c>
      <c r="S52" s="240">
        <v>5.0366413611446781E-2</v>
      </c>
    </row>
    <row r="53" spans="1:19" ht="18" customHeight="1">
      <c r="A53" s="666">
        <v>40</v>
      </c>
      <c r="B53" s="660" t="s">
        <v>353</v>
      </c>
      <c r="C53" s="241">
        <v>3.6368417302371281</v>
      </c>
      <c r="D53" s="241">
        <v>2.9363823681541001</v>
      </c>
      <c r="E53" s="241">
        <v>4.3232481064636508</v>
      </c>
      <c r="F53" s="241">
        <v>3.6573785433604344</v>
      </c>
      <c r="G53" s="241">
        <v>3.7695036194339337</v>
      </c>
      <c r="H53" s="241">
        <v>5.2371785834240736</v>
      </c>
      <c r="I53" s="241">
        <v>-3.266266216616398</v>
      </c>
      <c r="J53" s="241">
        <v>-1.8341818528146092</v>
      </c>
      <c r="K53" s="241">
        <v>-0.15187364648656665</v>
      </c>
      <c r="L53" s="241">
        <v>0.24329921657730846</v>
      </c>
      <c r="M53" s="241">
        <v>4.7955405518981031</v>
      </c>
      <c r="N53" s="241">
        <v>4.5720392108546726</v>
      </c>
      <c r="O53" s="241">
        <v>2.0214178020149909</v>
      </c>
      <c r="P53" s="241">
        <v>-0.48537841489119105</v>
      </c>
      <c r="Q53" s="241">
        <v>0.9800389402605969</v>
      </c>
      <c r="R53" s="241">
        <v>1.4832517921694821</v>
      </c>
      <c r="S53" s="241">
        <v>1.9839301165536671</v>
      </c>
    </row>
    <row r="54" spans="1:19" ht="18" customHeight="1">
      <c r="A54" s="665"/>
      <c r="B54" s="657" t="s">
        <v>381</v>
      </c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240"/>
      <c r="S54" s="240"/>
    </row>
    <row r="55" spans="1:19" ht="18" customHeight="1">
      <c r="A55" s="665">
        <v>45</v>
      </c>
      <c r="B55" s="658" t="s">
        <v>225</v>
      </c>
      <c r="C55" s="240">
        <v>8.5860334122127124</v>
      </c>
      <c r="D55" s="240">
        <v>15.557480002830125</v>
      </c>
      <c r="E55" s="240">
        <v>13.143980903780905</v>
      </c>
      <c r="F55" s="240">
        <v>8.8071470614339944</v>
      </c>
      <c r="G55" s="240">
        <v>4.1092995036622781</v>
      </c>
      <c r="H55" s="240">
        <v>-9.8202299396499058</v>
      </c>
      <c r="I55" s="240">
        <v>-12.495739826681973</v>
      </c>
      <c r="J55" s="240">
        <v>-10.614850596306546</v>
      </c>
      <c r="K55" s="240">
        <v>-4.1186624389262239</v>
      </c>
      <c r="L55" s="240">
        <v>10.148692811355442</v>
      </c>
      <c r="M55" s="240">
        <v>19.919140068902518</v>
      </c>
      <c r="N55" s="240">
        <v>21.246959041731305</v>
      </c>
      <c r="O55" s="240">
        <v>24.518780057903843</v>
      </c>
      <c r="P55" s="240">
        <v>12.829819579339841</v>
      </c>
      <c r="Q55" s="240">
        <v>0.38305392797250981</v>
      </c>
      <c r="R55" s="240">
        <v>2.4775666144459363</v>
      </c>
      <c r="S55" s="240">
        <v>-5.4584385279089158</v>
      </c>
    </row>
    <row r="56" spans="1:19" ht="18" customHeight="1">
      <c r="A56" s="665">
        <v>50</v>
      </c>
      <c r="B56" s="658" t="s">
        <v>354</v>
      </c>
      <c r="C56" s="240">
        <v>-1.8790414478698669</v>
      </c>
      <c r="D56" s="240">
        <v>1.4589238958570894</v>
      </c>
      <c r="E56" s="240">
        <v>-0.58450273044110546</v>
      </c>
      <c r="F56" s="240">
        <v>4.4156364300051099</v>
      </c>
      <c r="G56" s="240">
        <v>3.7025649310231445</v>
      </c>
      <c r="H56" s="240">
        <v>-2.7036182170037226</v>
      </c>
      <c r="I56" s="240">
        <v>-2.9236594618359701</v>
      </c>
      <c r="J56" s="240">
        <v>-3.8739133169447437</v>
      </c>
      <c r="K56" s="240">
        <v>-1.2771716405697076</v>
      </c>
      <c r="L56" s="240">
        <v>0.75314414447253952</v>
      </c>
      <c r="M56" s="240">
        <v>-0.10129303344920126</v>
      </c>
      <c r="N56" s="240">
        <v>3.059450391445484</v>
      </c>
      <c r="O56" s="240">
        <v>0.30768745283398236</v>
      </c>
      <c r="P56" s="240">
        <v>6.3291212017748677</v>
      </c>
      <c r="Q56" s="240">
        <v>6.9549016677280528</v>
      </c>
      <c r="R56" s="240">
        <v>3.3666318023595654</v>
      </c>
      <c r="S56" s="240">
        <v>7.6385142356319102</v>
      </c>
    </row>
    <row r="57" spans="1:19" ht="18" customHeight="1">
      <c r="A57" s="665">
        <v>55</v>
      </c>
      <c r="B57" s="658" t="s">
        <v>355</v>
      </c>
      <c r="C57" s="240">
        <v>-23.728854247881959</v>
      </c>
      <c r="D57" s="240">
        <v>-4.2126376702644635</v>
      </c>
      <c r="E57" s="240">
        <v>-15.040395271273987</v>
      </c>
      <c r="F57" s="240">
        <v>14.259269000065045</v>
      </c>
      <c r="G57" s="240">
        <v>66.050468530577405</v>
      </c>
      <c r="H57" s="240">
        <v>44.872368274009929</v>
      </c>
      <c r="I57" s="240">
        <v>-91.976955216970936</v>
      </c>
      <c r="J57" s="240">
        <v>-93.153377684793909</v>
      </c>
      <c r="K57" s="240">
        <v>-86.57785124265844</v>
      </c>
      <c r="L57" s="240">
        <v>-69.304957515988733</v>
      </c>
      <c r="M57" s="240">
        <v>24.462523067280607</v>
      </c>
      <c r="N57" s="240">
        <v>859.12840591566885</v>
      </c>
      <c r="O57" s="240">
        <v>683.93508002535998</v>
      </c>
      <c r="P57" s="240">
        <v>247.27248435141891</v>
      </c>
      <c r="Q57" s="240">
        <v>123.27040480524158</v>
      </c>
      <c r="R57" s="240">
        <v>19.308008580182424</v>
      </c>
      <c r="S57" s="240">
        <v>-15.417664438475631</v>
      </c>
    </row>
    <row r="58" spans="1:19" ht="18" customHeight="1">
      <c r="A58" s="665">
        <v>60</v>
      </c>
      <c r="B58" s="658" t="s">
        <v>356</v>
      </c>
      <c r="C58" s="240">
        <v>1.4509632275070405</v>
      </c>
      <c r="D58" s="240">
        <v>3.1377534838399557</v>
      </c>
      <c r="E58" s="240">
        <v>-0.26676095876566608</v>
      </c>
      <c r="F58" s="240">
        <v>6.475416852851601</v>
      </c>
      <c r="G58" s="240">
        <v>9.0116954832279781</v>
      </c>
      <c r="H58" s="240">
        <v>12.487392401914699</v>
      </c>
      <c r="I58" s="240">
        <v>-17.477212007180164</v>
      </c>
      <c r="J58" s="240">
        <v>-16.501784063252334</v>
      </c>
      <c r="K58" s="240">
        <v>-1.6359131354540146</v>
      </c>
      <c r="L58" s="240">
        <v>-5.3995444180252257</v>
      </c>
      <c r="M58" s="240">
        <v>13.045125805719881</v>
      </c>
      <c r="N58" s="240">
        <v>17.43493799295457</v>
      </c>
      <c r="O58" s="240">
        <v>-1.5685994982021723</v>
      </c>
      <c r="P58" s="240">
        <v>11.371998148844288</v>
      </c>
      <c r="Q58" s="240">
        <v>21.273277078396923</v>
      </c>
      <c r="R58" s="240">
        <v>1.116358964302111</v>
      </c>
      <c r="S58" s="240">
        <v>-5.2078782554307201</v>
      </c>
    </row>
    <row r="59" spans="1:19" ht="18" customHeight="1">
      <c r="A59" s="665">
        <v>64</v>
      </c>
      <c r="B59" s="658" t="s">
        <v>357</v>
      </c>
      <c r="C59" s="240">
        <v>121.70532404543724</v>
      </c>
      <c r="D59" s="240">
        <v>-0.77582061809710057</v>
      </c>
      <c r="E59" s="240">
        <v>59.121118240815292</v>
      </c>
      <c r="F59" s="240">
        <v>60.52659380432732</v>
      </c>
      <c r="G59" s="240">
        <v>-21.559330277211487</v>
      </c>
      <c r="H59" s="240">
        <v>29.119069214640959</v>
      </c>
      <c r="I59" s="240">
        <v>13.724690286547858</v>
      </c>
      <c r="J59" s="240">
        <v>26.863215655669425</v>
      </c>
      <c r="K59" s="240">
        <v>11.538758966877039</v>
      </c>
      <c r="L59" s="240">
        <v>4.7872555671463868</v>
      </c>
      <c r="M59" s="240">
        <v>6.9239382207256783</v>
      </c>
      <c r="N59" s="240">
        <v>8.9420589231825609</v>
      </c>
      <c r="O59" s="240">
        <v>4.8568908313402881</v>
      </c>
      <c r="P59" s="240">
        <v>13.748906368442636</v>
      </c>
      <c r="Q59" s="240">
        <v>28.50902652105416</v>
      </c>
      <c r="R59" s="240">
        <v>14.318472295901131</v>
      </c>
      <c r="S59" s="240">
        <v>15.58860931722943</v>
      </c>
    </row>
    <row r="60" spans="1:19" ht="18" customHeight="1">
      <c r="A60" s="665">
        <v>65</v>
      </c>
      <c r="B60" s="658" t="s">
        <v>358</v>
      </c>
      <c r="C60" s="240">
        <v>-1.92476625456659</v>
      </c>
      <c r="D60" s="240">
        <v>13.432647543273468</v>
      </c>
      <c r="E60" s="240">
        <v>6.6009729075807044</v>
      </c>
      <c r="F60" s="240">
        <v>18.462001448148246</v>
      </c>
      <c r="G60" s="240">
        <v>8.5437168541540487</v>
      </c>
      <c r="H60" s="240">
        <v>-0.3632408020554645</v>
      </c>
      <c r="I60" s="240">
        <v>-1.9329619693063571</v>
      </c>
      <c r="J60" s="240">
        <v>-1.7486449522673198</v>
      </c>
      <c r="K60" s="240">
        <v>5.8129247163141606</v>
      </c>
      <c r="L60" s="240">
        <v>17.228566963360905</v>
      </c>
      <c r="M60" s="240">
        <v>21.735977245672402</v>
      </c>
      <c r="N60" s="240">
        <v>10.346342357974624</v>
      </c>
      <c r="O60" s="240">
        <v>6.8446963060853072</v>
      </c>
      <c r="P60" s="240">
        <v>2.4455608747469215</v>
      </c>
      <c r="Q60" s="240">
        <v>-5.4367171755676624</v>
      </c>
      <c r="R60" s="240">
        <v>3.5811664567543255</v>
      </c>
      <c r="S60" s="240">
        <v>6.3357133675136401</v>
      </c>
    </row>
    <row r="61" spans="1:19" ht="18" customHeight="1">
      <c r="A61" s="665">
        <v>71</v>
      </c>
      <c r="B61" s="658" t="s">
        <v>359</v>
      </c>
      <c r="C61" s="240">
        <v>-0.62667537759772962</v>
      </c>
      <c r="D61" s="240">
        <v>5.073329839929408</v>
      </c>
      <c r="E61" s="240">
        <v>3.6161003197102692</v>
      </c>
      <c r="F61" s="240">
        <v>1.8149464565623941</v>
      </c>
      <c r="G61" s="240">
        <v>0.9861582875297481</v>
      </c>
      <c r="H61" s="240">
        <v>-8.0688642544349261</v>
      </c>
      <c r="I61" s="240">
        <v>-9.1905615435493253</v>
      </c>
      <c r="J61" s="240">
        <v>-8.5422841477109319</v>
      </c>
      <c r="K61" s="240">
        <v>-6.4091938264022712</v>
      </c>
      <c r="L61" s="240">
        <v>-0.98106881751184316</v>
      </c>
      <c r="M61" s="240">
        <v>2.6121359080545137</v>
      </c>
      <c r="N61" s="240">
        <v>2.3434935001169999</v>
      </c>
      <c r="O61" s="240">
        <v>7.7692206595683766</v>
      </c>
      <c r="P61" s="240">
        <v>4.5941524681109014</v>
      </c>
      <c r="Q61" s="240">
        <v>-1.8732612227576939</v>
      </c>
      <c r="R61" s="240">
        <v>3.6472781901088602</v>
      </c>
      <c r="S61" s="240">
        <v>-3.107279743756175</v>
      </c>
    </row>
    <row r="62" spans="1:19" ht="18" customHeight="1">
      <c r="A62" s="665">
        <v>75</v>
      </c>
      <c r="B62" s="658" t="s">
        <v>87</v>
      </c>
      <c r="C62" s="240">
        <v>5.2804200031467907</v>
      </c>
      <c r="D62" s="240">
        <v>-15.150556456915677</v>
      </c>
      <c r="E62" s="240">
        <v>9.1762768781330717</v>
      </c>
      <c r="F62" s="240">
        <v>-21.401641060811983</v>
      </c>
      <c r="G62" s="240">
        <v>26.683509859482136</v>
      </c>
      <c r="H62" s="240">
        <v>17.182533835596093</v>
      </c>
      <c r="I62" s="240">
        <v>-38.405070103586795</v>
      </c>
      <c r="J62" s="240">
        <v>14.076038861100827</v>
      </c>
      <c r="K62" s="240">
        <v>3.6750696264738369</v>
      </c>
      <c r="L62" s="240">
        <v>2.7250675557096704</v>
      </c>
      <c r="M62" s="240">
        <v>63.268381643777857</v>
      </c>
      <c r="N62" s="240">
        <v>14.087130518050683</v>
      </c>
      <c r="O62" s="240">
        <v>-30.714726088813471</v>
      </c>
      <c r="P62" s="240">
        <v>-15.328631399484415</v>
      </c>
      <c r="Q62" s="240">
        <v>10.328929914783892</v>
      </c>
      <c r="R62" s="240">
        <v>4.0307597713789667</v>
      </c>
      <c r="S62" s="240">
        <v>4.828719204403642</v>
      </c>
    </row>
    <row r="63" spans="1:19" ht="18" customHeight="1">
      <c r="A63" s="665">
        <v>80</v>
      </c>
      <c r="B63" s="658" t="s">
        <v>382</v>
      </c>
      <c r="C63" s="240">
        <v>4.8106073378950454</v>
      </c>
      <c r="D63" s="240">
        <v>-4.7205215478141715</v>
      </c>
      <c r="E63" s="240">
        <v>-7.8276018440902817</v>
      </c>
      <c r="F63" s="240">
        <v>2.8141824333193677</v>
      </c>
      <c r="G63" s="240">
        <v>17.22656322288536</v>
      </c>
      <c r="H63" s="240">
        <v>22.911570278051396</v>
      </c>
      <c r="I63" s="240">
        <v>-68.766362514250858</v>
      </c>
      <c r="J63" s="240">
        <v>-3.4601876538544407</v>
      </c>
      <c r="K63" s="240">
        <v>2.8153202903637542</v>
      </c>
      <c r="L63" s="240">
        <v>-5.8892810360226981</v>
      </c>
      <c r="M63" s="240">
        <v>252.93253664767201</v>
      </c>
      <c r="N63" s="240">
        <v>1.9658839808100792</v>
      </c>
      <c r="O63" s="240">
        <v>-18.813676937009237</v>
      </c>
      <c r="P63" s="240">
        <v>-10.245707089636035</v>
      </c>
      <c r="Q63" s="240">
        <v>-2.9018899501671691</v>
      </c>
      <c r="R63" s="240">
        <v>0.44346572091775727</v>
      </c>
      <c r="S63" s="240">
        <v>7.1218678807565938</v>
      </c>
    </row>
    <row r="64" spans="1:19" ht="18" customHeight="1">
      <c r="A64" s="665">
        <v>85</v>
      </c>
      <c r="B64" s="658" t="s">
        <v>383</v>
      </c>
      <c r="C64" s="240">
        <v>-2.2771907525557467</v>
      </c>
      <c r="D64" s="240">
        <v>-6.2252321283806644E-2</v>
      </c>
      <c r="E64" s="240">
        <v>0.32002172575731347</v>
      </c>
      <c r="F64" s="240">
        <v>2.7016717695726555</v>
      </c>
      <c r="G64" s="240">
        <v>7.5740188109060691</v>
      </c>
      <c r="H64" s="240">
        <v>7.7604663525369766</v>
      </c>
      <c r="I64" s="240">
        <v>23.651144579584148</v>
      </c>
      <c r="J64" s="240">
        <v>25.598257860160722</v>
      </c>
      <c r="K64" s="240">
        <v>2.9444453807504933</v>
      </c>
      <c r="L64" s="240">
        <v>-5.668990036653021</v>
      </c>
      <c r="M64" s="240">
        <v>-10.602769804663826</v>
      </c>
      <c r="N64" s="240">
        <v>-15.082796852595914</v>
      </c>
      <c r="O64" s="240">
        <v>-1.3165334974294396</v>
      </c>
      <c r="P64" s="240">
        <v>0.9171472365522515</v>
      </c>
      <c r="Q64" s="240">
        <v>-7.8290298832397358</v>
      </c>
      <c r="R64" s="240">
        <v>-6.5571056695461589</v>
      </c>
      <c r="S64" s="240">
        <v>-5.76998065057448</v>
      </c>
    </row>
    <row r="65" spans="1:19" ht="18" customHeight="1">
      <c r="A65" s="665">
        <v>91</v>
      </c>
      <c r="B65" s="658" t="s">
        <v>362</v>
      </c>
      <c r="C65" s="240">
        <v>24.064765354656537</v>
      </c>
      <c r="D65" s="240">
        <v>10.962012542497291</v>
      </c>
      <c r="E65" s="240">
        <v>-13.398072372555047</v>
      </c>
      <c r="F65" s="240">
        <v>-16.502722430968607</v>
      </c>
      <c r="G65" s="240">
        <v>-29.35752593832953</v>
      </c>
      <c r="H65" s="240">
        <v>-15.055222667589319</v>
      </c>
      <c r="I65" s="240">
        <v>-6.4073867762282077</v>
      </c>
      <c r="J65" s="240">
        <v>-12.919377138361487</v>
      </c>
      <c r="K65" s="240">
        <v>-1.7110804843804783</v>
      </c>
      <c r="L65" s="240">
        <v>-9.9583213561601376</v>
      </c>
      <c r="M65" s="240">
        <v>22.697953155128324</v>
      </c>
      <c r="N65" s="240">
        <v>-16.762896736948697</v>
      </c>
      <c r="O65" s="240">
        <v>-39.605369357675627</v>
      </c>
      <c r="P65" s="240">
        <v>-34.922453945251078</v>
      </c>
      <c r="Q65" s="240">
        <v>-48.050195744719247</v>
      </c>
      <c r="R65" s="240">
        <v>-31.385936754773279</v>
      </c>
      <c r="S65" s="240">
        <v>-10.838095831227557</v>
      </c>
    </row>
    <row r="66" spans="1:19" ht="18" customHeight="1">
      <c r="A66" s="665">
        <v>97</v>
      </c>
      <c r="B66" s="658" t="s">
        <v>384</v>
      </c>
      <c r="C66" s="240">
        <v>-9.8435010642268779</v>
      </c>
      <c r="D66" s="240">
        <v>22.114584042497619</v>
      </c>
      <c r="E66" s="240">
        <v>18.967562332107391</v>
      </c>
      <c r="F66" s="240">
        <v>32.266148283397847</v>
      </c>
      <c r="G66" s="240">
        <v>23.351853801180191</v>
      </c>
      <c r="H66" s="240">
        <v>19.863436552069992</v>
      </c>
      <c r="I66" s="240">
        <v>18.238147958873398</v>
      </c>
      <c r="J66" s="240">
        <v>17.626585545196004</v>
      </c>
      <c r="K66" s="240">
        <v>21.025501540544276</v>
      </c>
      <c r="L66" s="240">
        <v>16.13603992608601</v>
      </c>
      <c r="M66" s="240">
        <v>15.908026707576607</v>
      </c>
      <c r="N66" s="240">
        <v>3.8419087918804884</v>
      </c>
      <c r="O66" s="240">
        <v>0.98853871281414651</v>
      </c>
      <c r="P66" s="240">
        <v>-5.2067454909789816</v>
      </c>
      <c r="Q66" s="240">
        <v>-11.5603753551342</v>
      </c>
      <c r="R66" s="240">
        <v>-2.1168502345993101</v>
      </c>
      <c r="S66" s="240">
        <v>1.4886183223392857</v>
      </c>
    </row>
    <row r="67" spans="1:19" ht="18" customHeight="1">
      <c r="A67" s="666"/>
      <c r="B67" s="660" t="s">
        <v>385</v>
      </c>
      <c r="C67" s="241">
        <v>78.725956116536366</v>
      </c>
      <c r="D67" s="241">
        <v>30.630883307705226</v>
      </c>
      <c r="E67" s="241">
        <v>-18.546060943527841</v>
      </c>
      <c r="F67" s="241">
        <v>20.407209734515863</v>
      </c>
      <c r="G67" s="241">
        <v>-18.430869313157206</v>
      </c>
      <c r="H67" s="241">
        <v>43.284453010656087</v>
      </c>
      <c r="I67" s="241">
        <v>45.534378046151303</v>
      </c>
      <c r="J67" s="241">
        <v>14.808712922798129</v>
      </c>
      <c r="K67" s="241">
        <v>-37.306024869486329</v>
      </c>
      <c r="L67" s="241">
        <v>-40.647502431761765</v>
      </c>
      <c r="M67" s="241">
        <v>10.930575811874533</v>
      </c>
      <c r="N67" s="241">
        <v>-11.637092709012165</v>
      </c>
      <c r="O67" s="241">
        <v>76.747926066591248</v>
      </c>
      <c r="P67" s="241">
        <v>-3.7197193315753885</v>
      </c>
      <c r="Q67" s="241">
        <v>-33.517916423148222</v>
      </c>
      <c r="R67" s="241">
        <v>-20.958443637872037</v>
      </c>
      <c r="S67" s="241">
        <v>16.933495759558383</v>
      </c>
    </row>
    <row r="68" spans="1:19" ht="18" customHeight="1">
      <c r="A68" s="236"/>
      <c r="C68" s="242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42"/>
      <c r="O68" s="242"/>
      <c r="P68" s="242"/>
      <c r="Q68" s="242"/>
      <c r="R68" s="242"/>
      <c r="S68" s="242"/>
    </row>
    <row r="69" spans="1:19" ht="18" customHeight="1">
      <c r="A69" s="236"/>
      <c r="B69" s="661" t="s">
        <v>89</v>
      </c>
      <c r="C69" s="243">
        <v>11.37513908807497</v>
      </c>
      <c r="D69" s="243">
        <v>7.1564050793223588</v>
      </c>
      <c r="E69" s="243">
        <v>-0.50838241580988264</v>
      </c>
      <c r="F69" s="243">
        <v>7.6912682648487385</v>
      </c>
      <c r="G69" s="243">
        <v>3.7162249963118343</v>
      </c>
      <c r="H69" s="243">
        <v>7.0875718238156082</v>
      </c>
      <c r="I69" s="243">
        <v>-9.512793619749683</v>
      </c>
      <c r="J69" s="243">
        <v>-10.003495529914941</v>
      </c>
      <c r="K69" s="243">
        <v>-14.815781677326466</v>
      </c>
      <c r="L69" s="243">
        <v>-14.751066243068756</v>
      </c>
      <c r="M69" s="243">
        <v>12.876564720005756</v>
      </c>
      <c r="N69" s="243">
        <v>11.388064361451523</v>
      </c>
      <c r="O69" s="243">
        <v>15.947022851341819</v>
      </c>
      <c r="P69" s="243">
        <v>11.600001942121052</v>
      </c>
      <c r="Q69" s="243">
        <v>0.32645374109032677</v>
      </c>
      <c r="R69" s="243">
        <v>2.6587778738074164E-2</v>
      </c>
      <c r="S69" s="243">
        <v>2.1606415873773654</v>
      </c>
    </row>
    <row r="71" spans="1:19">
      <c r="A71" s="214" t="s">
        <v>434</v>
      </c>
    </row>
    <row r="72" spans="1:19">
      <c r="A72" s="213" t="s">
        <v>394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36</vt:i4>
      </vt:variant>
    </vt:vector>
  </HeadingPairs>
  <TitlesOfParts>
    <vt:vector size="68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asus</cp:lastModifiedBy>
  <cp:lastPrinted>2025-01-29T08:02:36Z</cp:lastPrinted>
  <dcterms:created xsi:type="dcterms:W3CDTF">2002-11-28T10:54:22Z</dcterms:created>
  <dcterms:modified xsi:type="dcterms:W3CDTF">2025-01-30T08:59:40Z</dcterms:modified>
</cp:coreProperties>
</file>